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00" windowHeight="8385" tabRatio="798"/>
  </bookViews>
  <sheets>
    <sheet name="2º Trimestre" sheetId="4" r:id="rId1"/>
    <sheet name="Despesas Correntes" sheetId="1" r:id="rId2"/>
    <sheet name="Folha" sheetId="2" r:id="rId3"/>
    <sheet name="Investimentos" sheetId="3" r:id="rId4"/>
    <sheet name="Reitoria" sheetId="5" r:id="rId5"/>
    <sheet name="Santo Augusto" sheetId="6" r:id="rId6"/>
    <sheet name="Alegrete" sheetId="7" r:id="rId7"/>
    <sheet name="São Vicente do Sul" sheetId="8" r:id="rId8"/>
    <sheet name="Júlio de Castilhos" sheetId="9" r:id="rId9"/>
    <sheet name="São Borja" sheetId="10" r:id="rId10"/>
    <sheet name="Santa Rosa" sheetId="11" r:id="rId11"/>
    <sheet name="Panambi" sheetId="12" r:id="rId12"/>
    <sheet name="Jaguari" sheetId="13" r:id="rId13"/>
    <sheet name="Santo Ângelo" sheetId="14" r:id="rId14"/>
    <sheet name="Frederico Westphalen" sheetId="15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C51" i="4" l="1"/>
  <c r="C50" i="4"/>
  <c r="C49" i="4"/>
  <c r="C48" i="4"/>
  <c r="C47" i="4"/>
  <c r="C46" i="4"/>
  <c r="C45" i="4"/>
  <c r="C44" i="4"/>
  <c r="C43" i="4"/>
  <c r="C42" i="4"/>
  <c r="C41" i="4"/>
  <c r="C40" i="4"/>
  <c r="G45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" i="15"/>
  <c r="G48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" i="14"/>
  <c r="G45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" i="12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4" i="1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4" i="10"/>
  <c r="G79" i="9"/>
  <c r="G75" i="9"/>
  <c r="G76" i="9"/>
  <c r="G77" i="9"/>
  <c r="G78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4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4" i="8"/>
  <c r="F68" i="8"/>
  <c r="F67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4" i="7"/>
  <c r="G61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" i="6"/>
  <c r="G67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4" i="5"/>
  <c r="F67" i="5"/>
  <c r="E67" i="5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5" i="6"/>
  <c r="F6" i="6"/>
  <c r="F5" i="7"/>
  <c r="F6" i="7"/>
  <c r="F5" i="8"/>
  <c r="F6" i="8"/>
  <c r="F5" i="9"/>
  <c r="F6" i="9"/>
  <c r="F5" i="10"/>
  <c r="F6" i="10"/>
  <c r="F5" i="11"/>
  <c r="F6" i="11"/>
  <c r="F5" i="12"/>
  <c r="F6" i="12"/>
  <c r="F5" i="13"/>
  <c r="F6" i="13"/>
  <c r="F5" i="14"/>
  <c r="F6" i="14"/>
  <c r="F5" i="15"/>
  <c r="F6" i="15"/>
  <c r="F5" i="5"/>
  <c r="F6" i="5"/>
  <c r="F4" i="6"/>
  <c r="F4" i="7"/>
  <c r="F4" i="8"/>
  <c r="F4" i="9"/>
  <c r="F4" i="10"/>
  <c r="F4" i="11"/>
  <c r="F4" i="12"/>
  <c r="F4" i="13"/>
  <c r="F4" i="14"/>
  <c r="F4" i="15"/>
  <c r="F4" i="5"/>
  <c r="D67" i="5"/>
  <c r="D50" i="4"/>
  <c r="D49" i="4"/>
  <c r="D48" i="4"/>
  <c r="D47" i="4"/>
  <c r="D46" i="4"/>
  <c r="D45" i="4"/>
  <c r="D44" i="4"/>
  <c r="D43" i="4"/>
  <c r="D42" i="4"/>
  <c r="D41" i="4"/>
  <c r="D40" i="4" l="1"/>
  <c r="D51" i="4" s="1"/>
  <c r="D34" i="4"/>
  <c r="D28" i="4"/>
  <c r="D29" i="4"/>
  <c r="D30" i="4"/>
  <c r="D31" i="4"/>
  <c r="D32" i="4"/>
  <c r="D33" i="4"/>
  <c r="C33" i="4"/>
  <c r="C32" i="4"/>
  <c r="C31" i="4"/>
  <c r="C30" i="4"/>
  <c r="C29" i="4"/>
  <c r="C28" i="4"/>
  <c r="B33" i="4"/>
  <c r="B32" i="4"/>
  <c r="B31" i="4"/>
  <c r="B30" i="4"/>
  <c r="B29" i="4"/>
  <c r="B28" i="4"/>
  <c r="H24" i="3"/>
  <c r="G2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4" i="3"/>
  <c r="F2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0" i="4"/>
  <c r="D17" i="4"/>
  <c r="D18" i="4"/>
  <c r="D19" i="4"/>
  <c r="C19" i="4"/>
  <c r="C18" i="4"/>
  <c r="C17" i="4"/>
  <c r="B19" i="4"/>
  <c r="B18" i="4"/>
  <c r="B17" i="4"/>
  <c r="G55" i="2"/>
  <c r="F5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4" i="2"/>
  <c r="D11" i="4"/>
  <c r="D6" i="4"/>
  <c r="D7" i="4"/>
  <c r="D8" i="4"/>
  <c r="D9" i="4"/>
  <c r="D10" i="4"/>
  <c r="C10" i="4"/>
  <c r="C9" i="4"/>
  <c r="C8" i="4"/>
  <c r="C7" i="4"/>
  <c r="C11" i="4" s="1"/>
  <c r="C6" i="4"/>
  <c r="B10" i="4"/>
  <c r="B9" i="4"/>
  <c r="B8" i="4"/>
  <c r="B7" i="4"/>
  <c r="B6" i="4"/>
  <c r="H160" i="1"/>
  <c r="G16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4" i="1"/>
  <c r="F16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D35" i="4" l="1"/>
  <c r="C20" i="4"/>
  <c r="C34" i="4"/>
  <c r="P8" i="4"/>
  <c r="P7" i="4"/>
  <c r="P6" i="4"/>
  <c r="F4" i="3"/>
  <c r="F4" i="1"/>
  <c r="D12" i="4" l="1"/>
  <c r="D13" i="4" s="1"/>
  <c r="C35" i="4"/>
  <c r="Q8" i="4" s="1"/>
  <c r="C24" i="4"/>
  <c r="Q7" i="4" s="1"/>
  <c r="D24" i="4"/>
  <c r="C13" i="4"/>
  <c r="Q6" i="4" s="1"/>
  <c r="Q9" i="4" l="1"/>
  <c r="R6" i="4" s="1"/>
  <c r="R7" i="4" l="1"/>
  <c r="R8" i="4"/>
  <c r="R9" i="4" l="1"/>
</calcChain>
</file>

<file path=xl/sharedStrings.xml><?xml version="1.0" encoding="utf-8"?>
<sst xmlns="http://schemas.openxmlformats.org/spreadsheetml/2006/main" count="1000" uniqueCount="225">
  <si>
    <t>DESPESAS LIQUIDADAS (CONTROLE EMPENHO)</t>
  </si>
  <si>
    <t>RESTOS A PAGAR NAO PROCESSADOS LIQUIDADOS</t>
  </si>
  <si>
    <t>CONTRIBUICOES A ENTIDADES NACIONAIS SEM EXIGENCIA DE PROGRAM</t>
  </si>
  <si>
    <t>OUTRAS DESPESAS CORRENTES</t>
  </si>
  <si>
    <t>ENTIDADES REPRESENTATIVAS DE CLASSE</t>
  </si>
  <si>
    <t>FUNCIONAMENTO DE INSTITUICOES FEDERAIS DE EDUCACAO PROFISSIO</t>
  </si>
  <si>
    <t>DIARIAS NO PAIS</t>
  </si>
  <si>
    <t>BOLSAS DE ESTUDO NO PAIS</t>
  </si>
  <si>
    <t>AUXILIOS PARA DESENV. DE ESTUDOS E PESQUISAS</t>
  </si>
  <si>
    <t>AUXILIO A PESQUISADORES</t>
  </si>
  <si>
    <t>COMBUSTIVEIS E LUBRIFICANTES AUTOMOTIVOS</t>
  </si>
  <si>
    <t>GAS E OUTROS MATERIAIS ENGARRAFADOS</t>
  </si>
  <si>
    <t>ALIMENTOS PARA ANIMAIS</t>
  </si>
  <si>
    <t>GENEROS DE ALIMENTACAO</t>
  </si>
  <si>
    <t>ANIMAIS PARA PESQUISA E ABATE</t>
  </si>
  <si>
    <t>MATERIAL FARMACOLOGICO</t>
  </si>
  <si>
    <t>MATERIAL ODONTOLOGICO</t>
  </si>
  <si>
    <t>MATERIAL QUIMICO</t>
  </si>
  <si>
    <t>MATERIAL DE COUDELARIA OU DE USO ZOOTECNICO</t>
  </si>
  <si>
    <t>MATERIAL EDUCATIVO E ESPORTIVO</t>
  </si>
  <si>
    <t>MATERIAL DE EXPEDIENTE</t>
  </si>
  <si>
    <t>MATERIAL DE TIC - MATERIAL DE CONSUMO</t>
  </si>
  <si>
    <t>MATERIAIS E MEDICAMENTOS P/ USO VETERINARIO</t>
  </si>
  <si>
    <t>MATERIAL DE ACONDICIONAMENTO E EMBALAGEM</t>
  </si>
  <si>
    <t>MATERIAL DE COPA E COZINHA</t>
  </si>
  <si>
    <t>MATERIAL DE LIMPEZA E PROD. DE HIGIENIZACAO</t>
  </si>
  <si>
    <t>UNIFORMES, TECIDOS E AVIAMENTOS</t>
  </si>
  <si>
    <t>MATERIAL P/ MANUT.DE BENS IMOVEIS/INSTALACOES</t>
  </si>
  <si>
    <t>MATERIAL P/ MANUTENCAO DE BENS MOVEIS</t>
  </si>
  <si>
    <t>MATERIAL ELETRICO E ELETRONICO</t>
  </si>
  <si>
    <t>MATERIAL DE PROTECAO E SEGURANCA</t>
  </si>
  <si>
    <t>MATERIAL PARA COMUNICACOES</t>
  </si>
  <si>
    <t>SEMENTES, MUDAS DE PLANTAS E INSUMOS</t>
  </si>
  <si>
    <t>MATERIAL P/ PRODUCAO INDUSTRIAL</t>
  </si>
  <si>
    <t>MATERIAL LABORATORIAL</t>
  </si>
  <si>
    <t>MATERIAL HOSPITALAR</t>
  </si>
  <si>
    <t>MATERIAL P/ MANUTENCAO DE VEICULOS</t>
  </si>
  <si>
    <t>FERRAMENTAS</t>
  </si>
  <si>
    <t>MATERIAL DE SINALIZACAO VISUAL E OUTROS</t>
  </si>
  <si>
    <t>BANDEIRAS, FLAMULAS E INSIGNIAS</t>
  </si>
  <si>
    <t>PASSAGENS PARA O PAIS</t>
  </si>
  <si>
    <t>TRANSPORTE DE SERVIDORES</t>
  </si>
  <si>
    <t>DIARIAS A COLABORADORES EVENTUAIS NO PAIS</t>
  </si>
  <si>
    <t>ESTAGIARIOS</t>
  </si>
  <si>
    <t>LOCACAO DE IMOVEIS</t>
  </si>
  <si>
    <t>SERVICO DE SELECAO E TREINAMENTO</t>
  </si>
  <si>
    <t>SERV. DE APOIO ADMIN., TECNICO E OPERACIONAL</t>
  </si>
  <si>
    <t>MULTAS INDEDUTIVEIS</t>
  </si>
  <si>
    <t>APOIO ADMINISTRATIVO, TECNICO E OPERACIONAL</t>
  </si>
  <si>
    <t>LIMPEZA E CONSERVACAO</t>
  </si>
  <si>
    <t>VIGILANCIA OSTENSIVA</t>
  </si>
  <si>
    <t>MANUTENCAO E CONSERVACAO DE BENS IMOVEIS</t>
  </si>
  <si>
    <t>OUTRAS LOCACOES DE MAO DE OBRA</t>
  </si>
  <si>
    <t>CONDOMINIOS</t>
  </si>
  <si>
    <t>LOCACAO DE MAQUINAS E EQUIPAMENTOS</t>
  </si>
  <si>
    <t>LOCACAO BENS MOV. OUT.NATUREZAS E INTANGIVEIS</t>
  </si>
  <si>
    <t>MANUTENCAO E CONSERV. DE BENS IMOVEIS</t>
  </si>
  <si>
    <t>MANUT. E CONSERV. DE MAQUINAS E EQUIPAMENTOS</t>
  </si>
  <si>
    <t>MANUTENCAO E CONSERV. DE VEICULOS</t>
  </si>
  <si>
    <t>MANUT.E CONS.DE B.MOVEIS DE OUTRAS NATUREZAS</t>
  </si>
  <si>
    <t>EXPOSICOES, CONGRESSOS E CONFERENCIAS</t>
  </si>
  <si>
    <t>FESTIVIDADES E HOMENAGENS</t>
  </si>
  <si>
    <t>FORNECIMENTO DE ALIMENTACAO</t>
  </si>
  <si>
    <t>SERVICOS DE ENERGIA ELETRICA</t>
  </si>
  <si>
    <t>SERVICOS DE AGUA E ESGOTO</t>
  </si>
  <si>
    <t>SERVICOS DE COMUNICACAO EM GERAL</t>
  </si>
  <si>
    <t>SERVICOS TECNICOS PROFISSIONAIS DE T.I.</t>
  </si>
  <si>
    <t>SERVICOS DE TELECOMUNICACOES</t>
  </si>
  <si>
    <t>SERVICOS DE AUDIO, VIDEO E FOTO</t>
  </si>
  <si>
    <t>SERVICOS DE PRODUCAO INDUSTRIAL</t>
  </si>
  <si>
    <t>SERVICOS GRAFICOS E EDITORIAIS</t>
  </si>
  <si>
    <t>SEGUROS EM GERAL</t>
  </si>
  <si>
    <t>FRETES E TRANSPORTES DE ENCOMENDAS</t>
  </si>
  <si>
    <t>VIGILANCIA OSTENSIVA/MONITORADA/RASTREAMENTO</t>
  </si>
  <si>
    <t>SERVICOS DE CONTROLE AMBIENTAL</t>
  </si>
  <si>
    <t>SERVICOS DE COPIAS E REPRODUCAO DE DOCUMENTOS</t>
  </si>
  <si>
    <t>SERVICOS DE PUBLICIDADE LEGAL</t>
  </si>
  <si>
    <t>SERVICOS DE PUBLICIDADE INSTITUCIONAL</t>
  </si>
  <si>
    <t>SERVICOS DE PUBLICIDADE DE UTILIDADE PUBLICA</t>
  </si>
  <si>
    <t>COMUNICACAO DE DADOS</t>
  </si>
  <si>
    <t>MANUTENCAO CORRETIVA/ADAPTATIVA E SUSTENTACAO SOFTWARES</t>
  </si>
  <si>
    <t>DESENVOLVIMENTO DE SOFTWARE</t>
  </si>
  <si>
    <t>SUPORTE A USUARIOS DE TIC</t>
  </si>
  <si>
    <t>COMUNICACAO DE DADOS E REDES EM GERAL</t>
  </si>
  <si>
    <t>TELEFONIA FIXA E MOVEL - PACOTE DE COMUNICACAO DE DADOS</t>
  </si>
  <si>
    <t>OUTSOURCING DE IMPRESSAO</t>
  </si>
  <si>
    <t>SERVICOS TECNICOS PROFISSIONAIS DE TIC</t>
  </si>
  <si>
    <t>IMPOSTO S/ PROP. PREDIAL E TERRIT.URBANA-IPTU</t>
  </si>
  <si>
    <t>IMPOSTO S/SERVICOS DE QUALQUER NATUREZA-ISSQN</t>
  </si>
  <si>
    <t>TAXAS</t>
  </si>
  <si>
    <t>CONTRIBUICAO P/ O PIS/PASEP</t>
  </si>
  <si>
    <t>MULTAS DEDUTIVEIS</t>
  </si>
  <si>
    <t>JUROS</t>
  </si>
  <si>
    <t>CONTRIB.PREVIDENCIARIAS-SERVICOS DE TERCEIROS</t>
  </si>
  <si>
    <t>CONTRIBUICAO P/ CUSTEIO DE ILUMINACAO PUBLICA</t>
  </si>
  <si>
    <t>DIARIAS - CIVIL</t>
  </si>
  <si>
    <t>OUTROS SERVICOS DE TERCEIROS - PJ</t>
  </si>
  <si>
    <t>RESTITUICOES</t>
  </si>
  <si>
    <t>RESSARCIMENTO DE PASSAGENS E DESP.C/LOCOMOCAO</t>
  </si>
  <si>
    <t>SERVICOS DE TERCEIROS - PESSOA JURIDICA</t>
  </si>
  <si>
    <t>AJUDA DE CUSTO PARA MORADIA OU AUXILIO-MORADIA A AGENTES PUB</t>
  </si>
  <si>
    <t>INDENIZACAO DE MORADIA - PESSOAL CIVIL</t>
  </si>
  <si>
    <t>ASSISTENCIA AOS ESTUDANTES DAS INSTITUICOES FEDERAIS DE EDUC</t>
  </si>
  <si>
    <t>MERCADORIAS PARA DOACAO</t>
  </si>
  <si>
    <t>SERVICOS DE COPA E COZINHA</t>
  </si>
  <si>
    <t>SERVICOS DOMESTICOS</t>
  </si>
  <si>
    <t>SERV.MEDICO-HOSPITAL.,ODONTOL.E LABORATORIAIS</t>
  </si>
  <si>
    <t>CAPACITACAO DE SERVIDORES PUBLICOS FEDERAIS EM PROCESSO DE Q</t>
  </si>
  <si>
    <t>NATUREZA DE DESPESA DETALHADA</t>
  </si>
  <si>
    <t>LIQUIDADO</t>
  </si>
  <si>
    <t>GRUPO DE DESPESA</t>
  </si>
  <si>
    <t>AÇÃO</t>
  </si>
  <si>
    <t>%</t>
  </si>
  <si>
    <t>SENTENCAS JUDICIAIS TRANSITADAS EM JULGADO (PRECATORIOS)</t>
  </si>
  <si>
    <t>PRECATORIOS JUDICIAIS DE NATUREZA ALIMENTICIA</t>
  </si>
  <si>
    <t>PESSOAL E ENCARGOS SOCIAIS</t>
  </si>
  <si>
    <t>PRECATORIOS - ATIVO CIVIL</t>
  </si>
  <si>
    <t>APOSENTADORIAS E PENSOES CIVIS DA UNIAO</t>
  </si>
  <si>
    <t>PROVENTOS - PESSOAL CIVIL</t>
  </si>
  <si>
    <t>13 SALARIO - PESSOAL CIVIL</t>
  </si>
  <si>
    <t>ADICIONAL POR TEMPO DE SERVICO PESSOAL CIVIL</t>
  </si>
  <si>
    <t>VANTAGENS PERMANENTES SENT.TRANSIT.JULG.CIVIL</t>
  </si>
  <si>
    <t>COMPLEMENTACAO DE APOSENTADORIAS - PES CIVIL</t>
  </si>
  <si>
    <t>PENSOES CIVIS</t>
  </si>
  <si>
    <t>SENT.JUD.NAO TRANS JULG CARAT CONT INAT CIVIL</t>
  </si>
  <si>
    <t>SENT.JUD.NAO TRANS.JULG CARAT CONT PENS CIVIL</t>
  </si>
  <si>
    <t>CONTRIBUICAO DA UNIAO, DE SUAS AUTARQUIAS E FUNDACOES PARA O</t>
  </si>
  <si>
    <t>CONTRIBUICAO PATRONAL PARA O RPPS</t>
  </si>
  <si>
    <t>ASSISTENCIA MEDICA E ODONTOLOGICA AOS SERVIDORES CIVIS, EMPR</t>
  </si>
  <si>
    <t>RESSARCIMENTO ASSISTENCIA MEDICA/ODONTOLOGICA</t>
  </si>
  <si>
    <t>ATIVOS CIVIS DA UNIAO</t>
  </si>
  <si>
    <t>SALARIO CONTRATO TEMPORARIO</t>
  </si>
  <si>
    <t>ADICIONAL NOTURNO DE CONTRATO TEMPORARIO</t>
  </si>
  <si>
    <t>FERIAS VENCIDAS/PROPORCIONAIS - CONTRATO TEMPORARIO</t>
  </si>
  <si>
    <t>13¤ SALARIO - CONTRATO TEMPORARIO</t>
  </si>
  <si>
    <t>FERIAS - ABONO CONSTITUCIONAL - CONTRATO TEMPORARIO</t>
  </si>
  <si>
    <t>FERIAS PAGAMENTO ANTECIPADO - CONTRATOS TEMPORARIOS</t>
  </si>
  <si>
    <t>CONTRIBUICAO PATRONAL - FUNPRESP LEI 12618/12</t>
  </si>
  <si>
    <t>VENCIMENTOS E SALARIOS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</si>
  <si>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</si>
  <si>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</si>
  <si>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</si>
  <si>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</si>
  <si>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</si>
  <si>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</si>
  <si>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VANTAGEM PECUNIARIA INDIVIDUAL</t>
  </si>
  <si>
    <t>GRATIFICACAO POR EXERCICIO DE CARGO EFETIVO</t>
  </si>
  <si>
    <t>GRAT POR EXERCICIO DE FUNCOES COMISSIONADAS</t>
  </si>
  <si>
    <t>GRATIFICACAO P/EXERCICIO DE CARGO EM COMISSAO</t>
  </si>
  <si>
    <t>GRATIFICACAO DE TEMPO DE SERVICO</t>
  </si>
  <si>
    <t>FERIAS VENCIDAS E PROPORCIONAIS</t>
  </si>
  <si>
    <t>13º SALARIO</t>
  </si>
  <si>
    <t>FERIAS - 1/3 CONSTITUCIONAL</t>
  </si>
  <si>
    <t>FERIAS - PAGAMENTO ANTECIPADO</t>
  </si>
  <si>
    <t>SUBSTITUICOES</t>
  </si>
  <si>
    <t>VENCIMENTOS E VANTAGENS FIXAS - PESSOAL CIVIL</t>
  </si>
  <si>
    <t>CONTRIBUICOES PREVIDENCIARIAS - INSS</t>
  </si>
  <si>
    <t>BENEFICIOS OBRIGATORIOS AOS SERVIDORES CIVIS, EMPREGADOS, MI</t>
  </si>
  <si>
    <t>AUXILIO-ALIMENTACAO</t>
  </si>
  <si>
    <t>AUXILIO-CRECHE</t>
  </si>
  <si>
    <t>AUXILIO-TRANSPORTE</t>
  </si>
  <si>
    <t>AUXILIO NATALIDADE ATIVO CIVIL</t>
  </si>
  <si>
    <t>AUXILIO-CRECHE CIVIL</t>
  </si>
  <si>
    <t>AUXILIO-ALIMENTACAO CIVIS</t>
  </si>
  <si>
    <t>AUXILIO-TRANSPORTE CIVIS</t>
  </si>
  <si>
    <t>SENTENCAS JUDICIAIS DE PEQUENO VALOR</t>
  </si>
  <si>
    <t>DESPESAS CORRENTES</t>
  </si>
  <si>
    <t>OUTROS</t>
  </si>
  <si>
    <t>TOTAL</t>
  </si>
  <si>
    <t>FOLHA</t>
  </si>
  <si>
    <t>INVESTIMENTOS</t>
  </si>
  <si>
    <t>REESTRUTURACAO E MODERNIZACAO DE INSTITUICOES FEDERAIS DE ED</t>
  </si>
  <si>
    <t>OBRAS EM ANDAMENTO</t>
  </si>
  <si>
    <t>COLECOES E MATERIAIS BIBLIOGRAFICOS</t>
  </si>
  <si>
    <t>INSTALACOES</t>
  </si>
  <si>
    <t>APAR.EQUIP.UTENS.MED.,ODONT,LABOR.HOSPIT.</t>
  </si>
  <si>
    <t>APARELHOS E UTENSILIOS DOMESTICOS</t>
  </si>
  <si>
    <t>INSTRUMENTOS MUSICAIS E ARTISTICOS</t>
  </si>
  <si>
    <t>MAQUINAS E EQUIPAMENTOS ENERGETICOS</t>
  </si>
  <si>
    <t>MAQUINAS E EQUIPAMENTOS GRAFICOS</t>
  </si>
  <si>
    <t>EQUIPAMENTOS PARA AUDIO, VIDEO E FOTO</t>
  </si>
  <si>
    <t>MAQUINAS, UTENSILIOS E EQUIPAMENTOS  DIVERSOS</t>
  </si>
  <si>
    <t>MATERIAL DE TIC (PERMANENTE)</t>
  </si>
  <si>
    <t>MAQ., FERRAMENTAS  E  UTENSILIOS  DE  OFICINA</t>
  </si>
  <si>
    <t>MAQUINAS E EQUIPAMENTOS AGRIC. E  RODOVIARIOS</t>
  </si>
  <si>
    <t>MOBILIARIO EM GERAL</t>
  </si>
  <si>
    <t>EQUIPAMENTOS DE TIC - TELEFONIA</t>
  </si>
  <si>
    <t>COMBUSTIVEIS E LUBRIF. P/ OUTRAS FINALIDADES</t>
  </si>
  <si>
    <t>MATERIAL P/ AUDIO, VIDEO E FOTO</t>
  </si>
  <si>
    <t>LOCOMOCAO URBANA</t>
  </si>
  <si>
    <t>SERVICOS TECNICOS PROFISSIONAIS</t>
  </si>
  <si>
    <t>ASSINATURAS DE PERIODICOS E ANUIDADES</t>
  </si>
  <si>
    <t>DIREITOS AUTORAIS</t>
  </si>
  <si>
    <t>TAXA DE ADMINISTRACAO</t>
  </si>
  <si>
    <t>SERVICOS DE ANALISES E PESQUISAS CIENTIFICAS</t>
  </si>
  <si>
    <t>SERVICOS DE TECNOLOGIA DA INFORMACAO</t>
  </si>
  <si>
    <t>MANUTENCAO E CONSERVACAO DE EQUIPAMENTOS DE TIC</t>
  </si>
  <si>
    <t>AUXILIO A PESSOAS FISICAS</t>
  </si>
  <si>
    <t>INDENIZACOES</t>
  </si>
  <si>
    <t>AJUDA DE CUSTO - PESSOAL CIVIL</t>
  </si>
  <si>
    <t xml:space="preserve"> </t>
  </si>
  <si>
    <t>Relatório de Despesas Liquidadas - 2º Trimestre de 2019</t>
  </si>
  <si>
    <t>13 SALARIO - PENSOES CIVIS</t>
  </si>
  <si>
    <t>SENT.JUD.NAO TRANS JULG CARAT CONT AT CIVIL</t>
  </si>
  <si>
    <t>INDENIZACAO œ 2º ART.12 LEI 8.745/93</t>
  </si>
  <si>
    <t>AUXILIO-FUNERAL ATIVO CIVIL</t>
  </si>
  <si>
    <t>OUTROS BENEF.ASSIST.DO SERVIDOR E DO MILITAR</t>
  </si>
  <si>
    <t>APARELHOS DE MEDICAO E ORIENTACAO</t>
  </si>
  <si>
    <t>MAQUINAS E EQUIPAMENTOS DE NATUREZA INDUSTRIAL</t>
  </si>
  <si>
    <t>EQUIPAMENTOS DE TIC - ATIVOS DE REDE</t>
  </si>
  <si>
    <t>DESPESAS IFFAR</t>
  </si>
  <si>
    <t>DESPESAS POR CAMPI</t>
  </si>
  <si>
    <t>DESPESAS CORRETES</t>
  </si>
  <si>
    <t>REITORIA</t>
  </si>
  <si>
    <t>SANTO AUGUSTO</t>
  </si>
  <si>
    <t>ALEGRETE</t>
  </si>
  <si>
    <t>SÃO VICENTE DO SUL</t>
  </si>
  <si>
    <t>JÚLIO DE CASTILHOS</t>
  </si>
  <si>
    <t>SÃO BORJA</t>
  </si>
  <si>
    <t>SANTA ROSA</t>
  </si>
  <si>
    <t>PANAMBI</t>
  </si>
  <si>
    <t>JAGUARI</t>
  </si>
  <si>
    <t>SANTO ÂNGELO</t>
  </si>
  <si>
    <t>FREDERICO WESTPHALEN</t>
  </si>
  <si>
    <t>DESPESAS LIQUIDADAS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</si>
</sst>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#,##0.00;\(#,##0.00\)"/>
  </numFmts>
  <fonts count="12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Arial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u/>
      <sz val="10"/>
      <color theme="10"/>
      <name val="Arial"/>
      <family val="2"/>
    </font>
    <font>
      <b/>
      <sz val="13"/>
      <name val="Verdana"/>
      <family val="2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A9A9A9"/>
      </patternFill>
    </fill>
    <fill>
      <patternFill patternType="solid">
        <fgColor rgb="FFD3E6F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808080"/>
      </top>
      <bottom style="thick">
        <color rgb="FFFFFFFF"/>
      </bottom>
      <diagonal/>
    </border>
    <border>
      <left style="thick">
        <color rgb="FFFFFFFF"/>
      </left>
      <right/>
      <top/>
      <bottom style="thin">
        <color rgb="FF808080"/>
      </bottom>
      <diagonal/>
    </border>
    <border>
      <left style="thick">
        <color rgb="FFFFFFFF"/>
      </left>
      <right style="thin">
        <color rgb="FF808080"/>
      </right>
      <top/>
      <bottom style="thin">
        <color rgb="FF808080"/>
      </bottom>
      <diagonal/>
    </border>
    <border>
      <left style="thick">
        <color rgb="FFFFFFFF"/>
      </left>
      <right style="thin">
        <color rgb="FF808080"/>
      </right>
      <top/>
      <bottom style="thick">
        <color rgb="FFFFFFFF"/>
      </bottom>
      <diagonal/>
    </border>
    <border>
      <left/>
      <right style="thick">
        <color rgb="FFFFFFFF"/>
      </right>
      <top style="thin">
        <color rgb="FF808080"/>
      </top>
      <bottom style="thick">
        <color rgb="FFFFFFFF"/>
      </bottom>
      <diagonal/>
    </border>
    <border>
      <left/>
      <right/>
      <top style="thin">
        <color rgb="FF808080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rgb="FF808080"/>
      </bottom>
      <diagonal/>
    </border>
    <border>
      <left style="thick">
        <color rgb="FFFFFFFF"/>
      </left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4" borderId="4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right" vertical="center"/>
    </xf>
    <xf numFmtId="164" fontId="1" fillId="5" borderId="8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44" fontId="1" fillId="5" borderId="8" xfId="1" applyFont="1" applyFill="1" applyBorder="1" applyAlignment="1">
      <alignment horizontal="right" vertical="center"/>
    </xf>
    <xf numFmtId="10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164" fontId="6" fillId="5" borderId="4" xfId="0" applyNumberFormat="1" applyFont="1" applyFill="1" applyBorder="1" applyAlignment="1">
      <alignment horizontal="right" vertical="center"/>
    </xf>
    <xf numFmtId="164" fontId="6" fillId="5" borderId="8" xfId="0" applyNumberFormat="1" applyFont="1" applyFill="1" applyBorder="1" applyAlignment="1">
      <alignment horizontal="right" vertical="center"/>
    </xf>
    <xf numFmtId="44" fontId="6" fillId="5" borderId="8" xfId="1" applyFont="1" applyFill="1" applyBorder="1" applyAlignment="1">
      <alignment horizontal="right" vertical="center"/>
    </xf>
    <xf numFmtId="10" fontId="2" fillId="4" borderId="9" xfId="2" applyNumberFormat="1" applyFont="1" applyFill="1" applyBorder="1" applyAlignment="1">
      <alignment horizontal="center" vertical="center" wrapText="1"/>
    </xf>
    <xf numFmtId="10" fontId="1" fillId="5" borderId="8" xfId="2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10" fontId="7" fillId="4" borderId="9" xfId="3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left" vertical="center" wrapText="1"/>
    </xf>
    <xf numFmtId="44" fontId="8" fillId="3" borderId="4" xfId="3" applyNumberFormat="1" applyFont="1" applyFill="1" applyBorder="1" applyAlignment="1">
      <alignment horizontal="left" vertical="center" wrapText="1"/>
    </xf>
    <xf numFmtId="10" fontId="8" fillId="3" borderId="4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/>
    </xf>
    <xf numFmtId="164" fontId="8" fillId="2" borderId="6" xfId="3" applyNumberFormat="1" applyFont="1" applyFill="1" applyBorder="1" applyAlignment="1">
      <alignment horizontal="right" vertical="center"/>
    </xf>
    <xf numFmtId="10" fontId="8" fillId="2" borderId="7" xfId="3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0" fillId="7" borderId="0" xfId="3" applyFont="1" applyFill="1" applyBorder="1" applyAlignment="1">
      <alignment horizontal="right" vertical="center"/>
    </xf>
    <xf numFmtId="0" fontId="0" fillId="7" borderId="0" xfId="0" applyFill="1"/>
    <xf numFmtId="10" fontId="3" fillId="2" borderId="7" xfId="2" applyNumberFormat="1" applyFont="1" applyFill="1" applyBorder="1" applyAlignment="1">
      <alignment horizontal="right" vertical="center"/>
    </xf>
    <xf numFmtId="10" fontId="4" fillId="0" borderId="0" xfId="0" applyNumberFormat="1" applyFont="1"/>
    <xf numFmtId="164" fontId="11" fillId="5" borderId="8" xfId="0" applyNumberFormat="1" applyFont="1" applyFill="1" applyBorder="1" applyAlignment="1">
      <alignment horizontal="right" vertical="center"/>
    </xf>
    <xf numFmtId="0" fontId="7" fillId="4" borderId="9" xfId="3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right" vertical="center"/>
    </xf>
    <xf numFmtId="164" fontId="1" fillId="5" borderId="17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3" fillId="2" borderId="6" xfId="2" applyNumberFormat="1" applyFont="1" applyFill="1" applyBorder="1" applyAlignment="1">
      <alignment horizontal="right" vertical="center"/>
    </xf>
    <xf numFmtId="10" fontId="6" fillId="5" borderId="8" xfId="2" applyNumberFormat="1" applyFont="1" applyFill="1" applyBorder="1" applyAlignment="1">
      <alignment horizontal="right" vertical="center"/>
    </xf>
    <xf numFmtId="0" fontId="10" fillId="7" borderId="0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11" xfId="3" applyFont="1" applyFill="1" applyBorder="1" applyAlignment="1">
      <alignment horizontal="center" vertical="center" wrapText="1"/>
    </xf>
    <xf numFmtId="0" fontId="7" fillId="4" borderId="12" xfId="3" applyFont="1" applyFill="1" applyBorder="1" applyAlignment="1">
      <alignment horizontal="center" vertical="center" wrapText="1"/>
    </xf>
    <xf numFmtId="0" fontId="10" fillId="6" borderId="13" xfId="3" applyFont="1" applyFill="1" applyBorder="1" applyAlignment="1">
      <alignment horizontal="right" vertical="center"/>
    </xf>
    <xf numFmtId="0" fontId="10" fillId="6" borderId="14" xfId="3" applyFont="1" applyFill="1" applyBorder="1" applyAlignment="1">
      <alignment horizontal="right" vertical="center"/>
    </xf>
    <xf numFmtId="0" fontId="10" fillId="6" borderId="15" xfId="3" applyFont="1" applyFill="1" applyBorder="1" applyAlignment="1">
      <alignment horizontal="right" vertical="center"/>
    </xf>
    <xf numFmtId="0" fontId="10" fillId="7" borderId="16" xfId="3" applyFont="1" applyFill="1" applyBorder="1" applyAlignment="1">
      <alignment horizontal="center" vertical="center"/>
    </xf>
    <xf numFmtId="0" fontId="10" fillId="6" borderId="0" xfId="3" applyFont="1" applyFill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087301587301587E-2"/>
          <c:y val="0.15069444444444444"/>
          <c:w val="0.93547619047619046"/>
          <c:h val="0.84560185185185199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0.13517777777777779"/>
                  <c:y val="-0.155963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 b="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'2º Trimestre'!$B$6:$B$12</c:f>
              <c:strCache>
                <c:ptCount val="6"/>
                <c:pt idx="0">
                  <c:v>APOIO ADMINISTRATIVO, TECNICO E OPERACIONAL</c:v>
                </c:pt>
                <c:pt idx="1">
                  <c:v>LIMPEZA E CONSERVACAO</c:v>
                </c:pt>
                <c:pt idx="2">
                  <c:v>VIGILANCIA OSTENSIVA</c:v>
                </c:pt>
                <c:pt idx="3">
                  <c:v>SERVICOS DE ENERGIA ELETRICA</c:v>
                </c:pt>
                <c:pt idx="4">
                  <c:v>FORNECIMENTO DE ALIMENTACAO</c:v>
                </c:pt>
                <c:pt idx="5">
                  <c:v>OUTROS</c:v>
                </c:pt>
              </c:strCache>
            </c:strRef>
          </c:cat>
          <c:val>
            <c:numRef>
              <c:f>'2º Trimestre'!$C$6:$C$12</c:f>
              <c:numCache>
                <c:formatCode>_("R$"* #,##0.00_);_("R$"* \(#,##0.00\);_("R$"* "-"??_);_(@_)</c:formatCode>
                <c:ptCount val="7"/>
                <c:pt idx="0">
                  <c:v>1489353.1099999999</c:v>
                </c:pt>
                <c:pt idx="1">
                  <c:v>1768231.84</c:v>
                </c:pt>
                <c:pt idx="2">
                  <c:v>1275574.45</c:v>
                </c:pt>
                <c:pt idx="3">
                  <c:v>1568733.58</c:v>
                </c:pt>
                <c:pt idx="4">
                  <c:v>1286993.83</c:v>
                </c:pt>
                <c:pt idx="5">
                  <c:v>13840170.129999997</c:v>
                </c:pt>
              </c:numCache>
            </c:numRef>
          </c:val>
        </c:ser>
        <c:ser>
          <c:idx val="1"/>
          <c:order val="1"/>
          <c:cat>
            <c:strRef>
              <c:f>'2º Trimestre'!$B$6:$B$12</c:f>
              <c:strCache>
                <c:ptCount val="6"/>
                <c:pt idx="0">
                  <c:v>APOIO ADMINISTRATIVO, TECNICO E OPERACIONAL</c:v>
                </c:pt>
                <c:pt idx="1">
                  <c:v>LIMPEZA E CONSERVACAO</c:v>
                </c:pt>
                <c:pt idx="2">
                  <c:v>VIGILANCIA OSTENSIVA</c:v>
                </c:pt>
                <c:pt idx="3">
                  <c:v>SERVICOS DE ENERGIA ELETRICA</c:v>
                </c:pt>
                <c:pt idx="4">
                  <c:v>FORNECIMENTO DE ALIMENTACAO</c:v>
                </c:pt>
                <c:pt idx="5">
                  <c:v>OUTROS</c:v>
                </c:pt>
              </c:strCache>
            </c:strRef>
          </c:cat>
          <c:val>
            <c:numRef>
              <c:f>'2º Trimestre'!$D$6:$D$12</c:f>
              <c:numCache>
                <c:formatCode>0.00%</c:formatCode>
                <c:ptCount val="7"/>
                <c:pt idx="0">
                  <c:v>7.0156348169840094E-2</c:v>
                </c:pt>
                <c:pt idx="1">
                  <c:v>8.3293000013970483E-2</c:v>
                </c:pt>
                <c:pt idx="2">
                  <c:v>6.0086251292517379E-2</c:v>
                </c:pt>
                <c:pt idx="3">
                  <c:v>7.3895584925592089E-2</c:v>
                </c:pt>
                <c:pt idx="4">
                  <c:v>6.0624164023745854E-2</c:v>
                </c:pt>
                <c:pt idx="5">
                  <c:v>0.65194465157433401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29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396825396825375E-3"/>
          <c:y val="0.10953703703703704"/>
          <c:w val="0.99596031746031743"/>
          <c:h val="0.89046296296296301"/>
        </c:manualLayout>
      </c:layout>
      <c:pie3DChart>
        <c:varyColors val="1"/>
        <c:ser>
          <c:idx val="0"/>
          <c:order val="0"/>
          <c:dLbls>
            <c:numFmt formatCode="0.00%" sourceLinked="0"/>
            <c:txPr>
              <a:bodyPr/>
              <a:lstStyle/>
              <a:p>
                <a:pPr>
                  <a:defRPr sz="8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'2º Trimestre'!$B$17:$B$20</c:f>
              <c:strCache>
                <c:ptCount val="4"/>
                <c:pt idx="0">
                  <c:v>CONTRIBUICAO PATRONAL PARA O RPPS</c:v>
                </c:pt>
                <c:pt idx="1">
                  <c:v>VENCIMENTOS E SALARIOS</c:v>
                </c:pt>
                <c:pt idx="2">
                  <c:v>GRATIFICACAO POR EXERCICIO DE CARGO EFETIVO</c:v>
                </c:pt>
                <c:pt idx="3">
                  <c:v>OUTROS</c:v>
                </c:pt>
              </c:strCache>
            </c:strRef>
          </c:cat>
          <c:val>
            <c:numRef>
              <c:f>'2º Trimestre'!$C$17:$C$20</c:f>
              <c:numCache>
                <c:formatCode>_("R$"* #,##0.00_);_("R$"* \(#,##0.00\);_("R$"* "-"??_);_(@_)</c:formatCode>
                <c:ptCount val="4"/>
                <c:pt idx="0">
                  <c:v>14522283.560000001</c:v>
                </c:pt>
                <c:pt idx="1">
                  <c:v>41337693.5</c:v>
                </c:pt>
                <c:pt idx="2">
                  <c:v>34237206.770000003</c:v>
                </c:pt>
                <c:pt idx="3">
                  <c:v>28737481.099999994</c:v>
                </c:pt>
              </c:numCache>
            </c:numRef>
          </c:val>
        </c:ser>
        <c:ser>
          <c:idx val="1"/>
          <c:order val="1"/>
          <c:cat>
            <c:strRef>
              <c:f>'2º Trimestre'!$B$17:$B$20</c:f>
              <c:strCache>
                <c:ptCount val="4"/>
                <c:pt idx="0">
                  <c:v>CONTRIBUICAO PATRONAL PARA O RPPS</c:v>
                </c:pt>
                <c:pt idx="1">
                  <c:v>VENCIMENTOS E SALARIOS</c:v>
                </c:pt>
                <c:pt idx="2">
                  <c:v>GRATIFICACAO POR EXERCICIO DE CARGO EFETIVO</c:v>
                </c:pt>
                <c:pt idx="3">
                  <c:v>OUTROS</c:v>
                </c:pt>
              </c:strCache>
            </c:strRef>
          </c:cat>
          <c:val>
            <c:numRef>
              <c:f>'2º Trimestre'!$D$17:$D$20</c:f>
              <c:numCache>
                <c:formatCode>0.00%</c:formatCode>
                <c:ptCount val="4"/>
                <c:pt idx="0">
                  <c:v>0.12220578539565374</c:v>
                </c:pt>
                <c:pt idx="1">
                  <c:v>0.34785888043989621</c:v>
                </c:pt>
                <c:pt idx="2">
                  <c:v>0.28810790849763873</c:v>
                </c:pt>
                <c:pt idx="3">
                  <c:v>0.24182742566681126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30"/>
      <c:rotY val="29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238095238095236E-3"/>
          <c:y val="9.1898148148148145E-2"/>
          <c:w val="0.99797619047619046"/>
          <c:h val="0.90439814814814823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-5.6938968253968256E-2"/>
                  <c:y val="-0.327274537037037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'2º Trimestre'!$B$28:$B$33</c:f>
              <c:strCache>
                <c:ptCount val="6"/>
                <c:pt idx="0">
                  <c:v>OBRAS EM ANDAMENTO</c:v>
                </c:pt>
                <c:pt idx="1">
                  <c:v>OBRAS EM ANDAMENTO</c:v>
                </c:pt>
                <c:pt idx="2">
                  <c:v>INSTALACOES</c:v>
                </c:pt>
                <c:pt idx="3">
                  <c:v>APAR.EQUIP.UTENS.MED.,ODONT,LABOR.HOSPIT.</c:v>
                </c:pt>
                <c:pt idx="4">
                  <c:v>MATERIAL DE TIC (PERMANENTE)</c:v>
                </c:pt>
                <c:pt idx="5">
                  <c:v>MOBILIARIO EM GERAL</c:v>
                </c:pt>
              </c:strCache>
            </c:strRef>
          </c:cat>
          <c:val>
            <c:numRef>
              <c:f>'2º Trimestre'!$C$28:$C$33</c:f>
              <c:numCache>
                <c:formatCode>_("R$"* #,##0.00_);_("R$"* \(#,##0.00\);_("R$"* "-"??_);_(@_)</c:formatCode>
                <c:ptCount val="6"/>
                <c:pt idx="0">
                  <c:v>270623.01</c:v>
                </c:pt>
                <c:pt idx="1">
                  <c:v>1233797.67</c:v>
                </c:pt>
                <c:pt idx="2">
                  <c:v>177206.48</c:v>
                </c:pt>
                <c:pt idx="3">
                  <c:v>217252.59000000003</c:v>
                </c:pt>
                <c:pt idx="4">
                  <c:v>161903.97</c:v>
                </c:pt>
                <c:pt idx="5">
                  <c:v>237256.3</c:v>
                </c:pt>
              </c:numCache>
            </c:numRef>
          </c:val>
        </c:ser>
        <c:ser>
          <c:idx val="1"/>
          <c:order val="1"/>
          <c:cat>
            <c:strRef>
              <c:f>'2º Trimestre'!$B$28:$B$33</c:f>
              <c:strCache>
                <c:ptCount val="6"/>
                <c:pt idx="0">
                  <c:v>OBRAS EM ANDAMENTO</c:v>
                </c:pt>
                <c:pt idx="1">
                  <c:v>OBRAS EM ANDAMENTO</c:v>
                </c:pt>
                <c:pt idx="2">
                  <c:v>INSTALACOES</c:v>
                </c:pt>
                <c:pt idx="3">
                  <c:v>APAR.EQUIP.UTENS.MED.,ODONT,LABOR.HOSPIT.</c:v>
                </c:pt>
                <c:pt idx="4">
                  <c:v>MATERIAL DE TIC (PERMANENTE)</c:v>
                </c:pt>
                <c:pt idx="5">
                  <c:v>MOBILIARIO EM GERAL</c:v>
                </c:pt>
              </c:strCache>
            </c:strRef>
          </c:cat>
          <c:val>
            <c:numRef>
              <c:f>'2º Trimestre'!$D$28:$D$33</c:f>
              <c:numCache>
                <c:formatCode>0.00%</c:formatCode>
                <c:ptCount val="6"/>
                <c:pt idx="0">
                  <c:v>0.10475738962415107</c:v>
                </c:pt>
                <c:pt idx="1">
                  <c:v>0.47759953314228437</c:v>
                </c:pt>
                <c:pt idx="2">
                  <c:v>6.859611926304543E-2</c:v>
                </c:pt>
                <c:pt idx="3">
                  <c:v>8.4097853384625165E-2</c:v>
                </c:pt>
                <c:pt idx="4">
                  <c:v>6.2672561608810962E-2</c:v>
                </c:pt>
                <c:pt idx="5">
                  <c:v>9.1841232051496552E-2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80"/>
      <c:rotY val="2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365079365079226E-6"/>
          <c:y val="2.1546537452049263E-3"/>
          <c:w val="0.99797619047619046"/>
          <c:h val="0.90439814814814823"/>
        </c:manualLayout>
      </c:layout>
      <c:pie3D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/>
              </a:solidFill>
            </c:spPr>
          </c:dPt>
          <c:dPt>
            <c:idx val="2"/>
            <c:bubble3D val="0"/>
            <c:explosion val="2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.16350793650793652"/>
                  <c:y val="0.10359479103573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9148333333333334"/>
                  <c:y val="-0.167177871996769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468412698412697E-2"/>
                  <c:y val="6.6689279224712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6938968253968256E-2"/>
                  <c:y val="-0.327274537037037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'2º Trimestre'!$P$6:$P$8</c:f>
              <c:strCache>
                <c:ptCount val="3"/>
                <c:pt idx="0">
                  <c:v>DESPESAS CORRENTES</c:v>
                </c:pt>
                <c:pt idx="1">
                  <c:v>FOLHA</c:v>
                </c:pt>
                <c:pt idx="2">
                  <c:v>INVESTIMENTOS</c:v>
                </c:pt>
              </c:strCache>
            </c:strRef>
          </c:cat>
          <c:val>
            <c:numRef>
              <c:f>'2º Trimestre'!$Q$6:$Q$8</c:f>
              <c:numCache>
                <c:formatCode>_("R$"* #,##0.00_);_("R$"* \(#,##0.00\);_("R$"* "-"??_);_(@_)</c:formatCode>
                <c:ptCount val="3"/>
                <c:pt idx="0">
                  <c:v>21229056.939999998</c:v>
                </c:pt>
                <c:pt idx="1">
                  <c:v>118834664.93000001</c:v>
                </c:pt>
                <c:pt idx="2">
                  <c:v>2583330.98</c:v>
                </c:pt>
              </c:numCache>
            </c:numRef>
          </c:val>
        </c:ser>
        <c:ser>
          <c:idx val="1"/>
          <c:order val="1"/>
          <c:cat>
            <c:strRef>
              <c:f>'2º Trimestre'!$P$6:$P$8</c:f>
              <c:strCache>
                <c:ptCount val="3"/>
                <c:pt idx="0">
                  <c:v>DESPESAS CORRENTES</c:v>
                </c:pt>
                <c:pt idx="1">
                  <c:v>FOLHA</c:v>
                </c:pt>
                <c:pt idx="2">
                  <c:v>INVESTIMENTOS</c:v>
                </c:pt>
              </c:strCache>
            </c:strRef>
          </c:cat>
          <c:val>
            <c:numRef>
              <c:f>'2º Trimestre'!$R$6:$R$8</c:f>
              <c:numCache>
                <c:formatCode>0.00%</c:formatCode>
                <c:ptCount val="3"/>
                <c:pt idx="0">
                  <c:v>0.14882226106923735</c:v>
                </c:pt>
                <c:pt idx="1">
                  <c:v>0.83306778903424095</c:v>
                </c:pt>
                <c:pt idx="2">
                  <c:v>1.8109949896521819E-2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4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325396825396827E-2"/>
          <c:y val="9.1898148148148145E-2"/>
          <c:w val="0.91129365079365077"/>
          <c:h val="0.82623724363734041"/>
        </c:manualLayout>
      </c:layout>
      <c:pie3DChart>
        <c:varyColors val="1"/>
        <c:ser>
          <c:idx val="0"/>
          <c:order val="0"/>
          <c:explosion val="15"/>
          <c:dLbls>
            <c:dLbl>
              <c:idx val="5"/>
              <c:layout>
                <c:manualLayout>
                  <c:x val="3.830158730158730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'2º Trimestre'!$B$40:$B$50</c:f>
              <c:strCache>
                <c:ptCount val="11"/>
                <c:pt idx="0">
                  <c:v>REITORIA</c:v>
                </c:pt>
                <c:pt idx="1">
                  <c:v>SANTO AUGUSTO</c:v>
                </c:pt>
                <c:pt idx="2">
                  <c:v>ALEGRETE</c:v>
                </c:pt>
                <c:pt idx="3">
                  <c:v>SÃO VICENTE DO SUL</c:v>
                </c:pt>
                <c:pt idx="4">
                  <c:v>JÚLIO DE CASTILHOS</c:v>
                </c:pt>
                <c:pt idx="5">
                  <c:v>SÃO BORJA</c:v>
                </c:pt>
                <c:pt idx="6">
                  <c:v>SANTA ROSA</c:v>
                </c:pt>
                <c:pt idx="7">
                  <c:v>PANAMBI</c:v>
                </c:pt>
                <c:pt idx="8">
                  <c:v>JAGUARI</c:v>
                </c:pt>
                <c:pt idx="9">
                  <c:v>SANTO ÂNGELO</c:v>
                </c:pt>
                <c:pt idx="10">
                  <c:v>FREDERICO WESTPHALEN</c:v>
                </c:pt>
              </c:strCache>
            </c:strRef>
          </c:cat>
          <c:val>
            <c:numRef>
              <c:f>'2º Trimestre'!$C$40:$C$50</c:f>
              <c:numCache>
                <c:formatCode>_("R$"* #,##0.00_);_("R$"* \(#,##0.00\);_("R$"* "-"??_);_(@_)</c:formatCode>
                <c:ptCount val="11"/>
                <c:pt idx="0">
                  <c:v>3801554.5400000005</c:v>
                </c:pt>
                <c:pt idx="1">
                  <c:v>1411719.64</c:v>
                </c:pt>
                <c:pt idx="2">
                  <c:v>3051202.54</c:v>
                </c:pt>
                <c:pt idx="3">
                  <c:v>3376499.99</c:v>
                </c:pt>
                <c:pt idx="4">
                  <c:v>1800495.8</c:v>
                </c:pt>
                <c:pt idx="5">
                  <c:v>1745361.8900000001</c:v>
                </c:pt>
                <c:pt idx="6">
                  <c:v>1415607.6600000001</c:v>
                </c:pt>
                <c:pt idx="7">
                  <c:v>1110502.99</c:v>
                </c:pt>
                <c:pt idx="8">
                  <c:v>932263.52</c:v>
                </c:pt>
                <c:pt idx="9">
                  <c:v>849140.88</c:v>
                </c:pt>
                <c:pt idx="10">
                  <c:v>1734707.4900000002</c:v>
                </c:pt>
              </c:numCache>
            </c:numRef>
          </c:val>
        </c:ser>
        <c:ser>
          <c:idx val="1"/>
          <c:order val="1"/>
          <c:cat>
            <c:strRef>
              <c:f>'2º Trimestre'!$B$40:$B$50</c:f>
              <c:strCache>
                <c:ptCount val="11"/>
                <c:pt idx="0">
                  <c:v>REITORIA</c:v>
                </c:pt>
                <c:pt idx="1">
                  <c:v>SANTO AUGUSTO</c:v>
                </c:pt>
                <c:pt idx="2">
                  <c:v>ALEGRETE</c:v>
                </c:pt>
                <c:pt idx="3">
                  <c:v>SÃO VICENTE DO SUL</c:v>
                </c:pt>
                <c:pt idx="4">
                  <c:v>JÚLIO DE CASTILHOS</c:v>
                </c:pt>
                <c:pt idx="5">
                  <c:v>SÃO BORJA</c:v>
                </c:pt>
                <c:pt idx="6">
                  <c:v>SANTA ROSA</c:v>
                </c:pt>
                <c:pt idx="7">
                  <c:v>PANAMBI</c:v>
                </c:pt>
                <c:pt idx="8">
                  <c:v>JAGUARI</c:v>
                </c:pt>
                <c:pt idx="9">
                  <c:v>SANTO ÂNGELO</c:v>
                </c:pt>
                <c:pt idx="10">
                  <c:v>FREDERICO WESTPHALEN</c:v>
                </c:pt>
              </c:strCache>
            </c:strRef>
          </c:cat>
          <c:val>
            <c:numRef>
              <c:f>'2º Trimestre'!$D$40:$D$50</c:f>
              <c:numCache>
                <c:formatCode>0.00%</c:formatCode>
                <c:ptCount val="11"/>
                <c:pt idx="0">
                  <c:v>0.17907317083111093</c:v>
                </c:pt>
                <c:pt idx="1">
                  <c:v>6.6499404283005326E-2</c:v>
                </c:pt>
                <c:pt idx="2">
                  <c:v>0.14372765349980735</c:v>
                </c:pt>
                <c:pt idx="3">
                  <c:v>0.15905087067894974</c:v>
                </c:pt>
                <c:pt idx="4">
                  <c:v>8.4812801863444448E-2</c:v>
                </c:pt>
                <c:pt idx="5">
                  <c:v>8.2215705338816641E-2</c:v>
                </c:pt>
                <c:pt idx="6">
                  <c:v>6.6682550430805912E-2</c:v>
                </c:pt>
                <c:pt idx="7">
                  <c:v>5.2310519169015905E-2</c:v>
                </c:pt>
                <c:pt idx="8">
                  <c:v>4.3914504663813865E-2</c:v>
                </c:pt>
                <c:pt idx="9">
                  <c:v>3.9998992060737301E-2</c:v>
                </c:pt>
                <c:pt idx="10">
                  <c:v>8.1713827180492762E-2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2</xdr:row>
      <xdr:rowOff>21165</xdr:rowOff>
    </xdr:from>
    <xdr:to>
      <xdr:col>14</xdr:col>
      <xdr:colOff>246334</xdr:colOff>
      <xdr:row>12</xdr:row>
      <xdr:rowOff>63548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857250</xdr:colOff>
      <xdr:row>13</xdr:row>
      <xdr:rowOff>10584</xdr:rowOff>
    </xdr:from>
    <xdr:to>
      <xdr:col>14</xdr:col>
      <xdr:colOff>140500</xdr:colOff>
      <xdr:row>24</xdr:row>
      <xdr:rowOff>10634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52916</xdr:colOff>
      <xdr:row>24</xdr:row>
      <xdr:rowOff>158749</xdr:rowOff>
    </xdr:from>
    <xdr:to>
      <xdr:col>14</xdr:col>
      <xdr:colOff>214583</xdr:colOff>
      <xdr:row>36</xdr:row>
      <xdr:rowOff>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455082</xdr:colOff>
      <xdr:row>10</xdr:row>
      <xdr:rowOff>148166</xdr:rowOff>
    </xdr:from>
    <xdr:to>
      <xdr:col>18</xdr:col>
      <xdr:colOff>352165</xdr:colOff>
      <xdr:row>37</xdr:row>
      <xdr:rowOff>63500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0</xdr:rowOff>
    </xdr:to>
    <xdr:pic>
      <xdr:nvPicPr>
        <xdr:cNvPr id="9" name="Imagem 8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2846918" cy="740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14</xdr:col>
      <xdr:colOff>161667</xdr:colOff>
      <xdr:row>53</xdr:row>
      <xdr:rowOff>126999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" y="0"/>
          <a:ext cx="2846918" cy="75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4" name="Imagem 3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6" name="Imagem 5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2" name="Imagem 1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2846918</xdr:colOff>
      <xdr:row>1</xdr:row>
      <xdr:rowOff>10584</xdr:rowOff>
    </xdr:to>
    <xdr:pic>
      <xdr:nvPicPr>
        <xdr:cNvPr id="3" name="Imagem 2" descr="Resultado de imagem para logo iffar 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846918" cy="7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o.dorneles/Desktop/PROAD/RELAT&#211;RIO%20TRIMESTRAL/2019.03/Relat&#243;rio%20de%20Despesas%20Liquidadas%20Trimestral%20IFFar%202019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º Trimestre"/>
      <sheetName val="Despesas Correntes"/>
      <sheetName val="Folha"/>
      <sheetName val="Investimentos"/>
      <sheetName val="Reitoria"/>
      <sheetName val="Santo Augusto"/>
      <sheetName val="Alegrete"/>
      <sheetName val="São Vicente do Sul"/>
      <sheetName val="Júlio de Castilhos"/>
      <sheetName val="São Borja"/>
      <sheetName val="Santa Rosa"/>
      <sheetName val="Panambi"/>
      <sheetName val="Jaguari"/>
      <sheetName val="Santo Ângelo"/>
      <sheetName val="Frederico Westphalen"/>
    </sheetNames>
    <sheetDataSet>
      <sheetData sheetId="0">
        <row r="40">
          <cell r="B40" t="str">
            <v>REITORIA</v>
          </cell>
          <cell r="C40">
            <v>5086167.9500000011</v>
          </cell>
          <cell r="D40">
            <v>0.16279936142327492</v>
          </cell>
        </row>
        <row r="41">
          <cell r="B41" t="str">
            <v>SANTO AUGUSTO</v>
          </cell>
          <cell r="C41">
            <v>2169297.56</v>
          </cell>
          <cell r="D41">
            <v>6.9435429772834845E-2</v>
          </cell>
        </row>
        <row r="42">
          <cell r="B42" t="str">
            <v>ALEGRETE</v>
          </cell>
          <cell r="C42">
            <v>4727770.9299999988</v>
          </cell>
          <cell r="D42">
            <v>0.1513276981660667</v>
          </cell>
        </row>
        <row r="43">
          <cell r="B43" t="str">
            <v>SÃO VICENTE DO SUL</v>
          </cell>
          <cell r="C43">
            <v>4705413.6899999995</v>
          </cell>
          <cell r="D43">
            <v>0.15061208192394343</v>
          </cell>
        </row>
        <row r="44">
          <cell r="B44" t="str">
            <v>JÚLIO DE CASTILHOS</v>
          </cell>
          <cell r="C44">
            <v>2729653.1700000004</v>
          </cell>
          <cell r="D44">
            <v>8.7371435106270545E-2</v>
          </cell>
        </row>
        <row r="45">
          <cell r="B45" t="str">
            <v>SÃO BORJA</v>
          </cell>
          <cell r="C45">
            <v>2604507.08</v>
          </cell>
          <cell r="D45">
            <v>8.3365727127905465E-2</v>
          </cell>
        </row>
        <row r="46">
          <cell r="B46" t="str">
            <v>SANTA ROSA</v>
          </cell>
          <cell r="C46">
            <v>1979933.5</v>
          </cell>
          <cell r="D46">
            <v>6.3374216626202767E-2</v>
          </cell>
        </row>
        <row r="47">
          <cell r="B47" t="str">
            <v>PANAMBI</v>
          </cell>
          <cell r="C47">
            <v>1681694.19</v>
          </cell>
          <cell r="D47">
            <v>5.3828096699251052E-2</v>
          </cell>
        </row>
        <row r="48">
          <cell r="B48" t="str">
            <v>JAGUARI</v>
          </cell>
          <cell r="C48">
            <v>1478338.98</v>
          </cell>
          <cell r="D48">
            <v>4.7319051253731315E-2</v>
          </cell>
        </row>
        <row r="49">
          <cell r="B49" t="str">
            <v>SANTO ÂNGELO</v>
          </cell>
          <cell r="C49">
            <v>1372496.48</v>
          </cell>
          <cell r="D49">
            <v>4.3931217509184405E-2</v>
          </cell>
        </row>
        <row r="50">
          <cell r="B50" t="str">
            <v>FREDERICO WESTPHALEN</v>
          </cell>
          <cell r="C50">
            <v>2717666.89</v>
          </cell>
          <cell r="D50">
            <v>8.698777519786334E-2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showGridLines="0" tabSelected="1" zoomScale="90" zoomScaleNormal="90" workbookViewId="0"/>
  </sheetViews>
  <sheetFormatPr defaultRowHeight="12.75" x14ac:dyDescent="0.2"/>
  <cols>
    <col min="2" max="2" width="48.7109375" style="10" bestFit="1" customWidth="1"/>
    <col min="3" max="3" width="24.85546875" customWidth="1"/>
    <col min="4" max="4" width="13.140625" customWidth="1"/>
    <col min="16" max="16" width="48.7109375" style="10" customWidth="1"/>
    <col min="17" max="17" width="24.85546875" customWidth="1"/>
    <col min="18" max="18" width="13.140625" customWidth="1"/>
  </cols>
  <sheetData>
    <row r="1" spans="2:18" ht="58.5" customHeight="1" thickTop="1" thickBot="1" x14ac:dyDescent="0.25">
      <c r="B1" s="53" t="s">
        <v>201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/>
    </row>
    <row r="2" spans="2:18" s="35" customFormat="1" ht="14.25" customHeight="1" thickTop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s="35" customFormat="1" ht="14.25" customHeight="1" x14ac:dyDescent="0.2">
      <c r="B3" s="56" t="s">
        <v>210</v>
      </c>
      <c r="C3" s="56"/>
      <c r="D3" s="5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56" t="s">
        <v>210</v>
      </c>
      <c r="Q3" s="56"/>
      <c r="R3" s="56"/>
    </row>
    <row r="4" spans="2:18" ht="13.5" thickBot="1" x14ac:dyDescent="0.25">
      <c r="B4" s="51" t="s">
        <v>166</v>
      </c>
      <c r="C4" s="51"/>
      <c r="D4" s="52"/>
      <c r="P4" s="51" t="s">
        <v>168</v>
      </c>
      <c r="Q4" s="51"/>
      <c r="R4" s="52"/>
    </row>
    <row r="5" spans="2:18" ht="14.25" thickTop="1" thickBot="1" x14ac:dyDescent="0.25">
      <c r="B5" s="23" t="s">
        <v>108</v>
      </c>
      <c r="C5" s="23" t="s">
        <v>109</v>
      </c>
      <c r="D5" s="24" t="s">
        <v>112</v>
      </c>
      <c r="P5" s="23" t="s">
        <v>110</v>
      </c>
      <c r="Q5" s="23" t="s">
        <v>109</v>
      </c>
      <c r="R5" s="24" t="s">
        <v>112</v>
      </c>
    </row>
    <row r="6" spans="2:18" ht="22.5" thickTop="1" thickBot="1" x14ac:dyDescent="0.25">
      <c r="B6" s="25" t="str">
        <f>'Despesas Correntes'!C51</f>
        <v>APOIO ADMINISTRATIVO, TECNICO E OPERACIONAL</v>
      </c>
      <c r="C6" s="26">
        <f>'Despesas Correntes'!F51</f>
        <v>1489353.1099999999</v>
      </c>
      <c r="D6" s="27">
        <f>'Despesas Correntes'!G51</f>
        <v>7.0156348169840094E-2</v>
      </c>
      <c r="P6" s="25" t="str">
        <f>B4</f>
        <v>DESPESAS CORRENTES</v>
      </c>
      <c r="Q6" s="26">
        <f>C13</f>
        <v>21229056.939999998</v>
      </c>
      <c r="R6" s="27">
        <f>Q6/$Q$9</f>
        <v>0.14882226106923735</v>
      </c>
    </row>
    <row r="7" spans="2:18" ht="14.25" thickTop="1" thickBot="1" x14ac:dyDescent="0.25">
      <c r="B7" s="25" t="str">
        <f>'Despesas Correntes'!C52</f>
        <v>LIMPEZA E CONSERVACAO</v>
      </c>
      <c r="C7" s="26">
        <f>'Despesas Correntes'!F52</f>
        <v>1768231.84</v>
      </c>
      <c r="D7" s="27">
        <f>'Despesas Correntes'!G52</f>
        <v>8.3293000013970483E-2</v>
      </c>
      <c r="P7" s="25" t="str">
        <f>B15</f>
        <v>FOLHA</v>
      </c>
      <c r="Q7" s="26">
        <f>C24</f>
        <v>118834664.93000001</v>
      </c>
      <c r="R7" s="27">
        <f t="shared" ref="R7:R8" si="0">Q7/$Q$9</f>
        <v>0.83306778903424095</v>
      </c>
    </row>
    <row r="8" spans="2:18" ht="14.25" thickTop="1" thickBot="1" x14ac:dyDescent="0.25">
      <c r="B8" s="25" t="str">
        <f>'Despesas Correntes'!C53</f>
        <v>VIGILANCIA OSTENSIVA</v>
      </c>
      <c r="C8" s="26">
        <f>'Despesas Correntes'!F53</f>
        <v>1275574.45</v>
      </c>
      <c r="D8" s="27">
        <f>'Despesas Correntes'!G53</f>
        <v>6.0086251292517379E-2</v>
      </c>
      <c r="P8" s="25" t="str">
        <f>B26</f>
        <v>INVESTIMENTOS</v>
      </c>
      <c r="Q8" s="26">
        <f>C35</f>
        <v>2583330.98</v>
      </c>
      <c r="R8" s="27">
        <f t="shared" si="0"/>
        <v>1.8109949896521819E-2</v>
      </c>
    </row>
    <row r="9" spans="2:18" ht="14.25" thickTop="1" thickBot="1" x14ac:dyDescent="0.25">
      <c r="B9" s="25" t="str">
        <f>'Despesas Correntes'!C70</f>
        <v>SERVICOS DE ENERGIA ELETRICA</v>
      </c>
      <c r="C9" s="26">
        <f>'Despesas Correntes'!F70</f>
        <v>1568733.58</v>
      </c>
      <c r="D9" s="27">
        <f>'Despesas Correntes'!G70</f>
        <v>7.3895584925592089E-2</v>
      </c>
      <c r="P9" s="28" t="s">
        <v>168</v>
      </c>
      <c r="Q9" s="29">
        <f>SUM(Q6:Q8)</f>
        <v>142647052.84999999</v>
      </c>
      <c r="R9" s="30">
        <f>SUM(R6:R8)</f>
        <v>1.0000000000000002</v>
      </c>
    </row>
    <row r="10" spans="2:18" ht="14.25" thickTop="1" thickBot="1" x14ac:dyDescent="0.25">
      <c r="B10" s="25" t="str">
        <f>'Despesas Correntes'!C149</f>
        <v>FORNECIMENTO DE ALIMENTACAO</v>
      </c>
      <c r="C10" s="26">
        <f>'Despesas Correntes'!F149</f>
        <v>1286993.83</v>
      </c>
      <c r="D10" s="27">
        <f>'Despesas Correntes'!G149</f>
        <v>6.0624164023745854E-2</v>
      </c>
    </row>
    <row r="11" spans="2:18" ht="14.25" thickTop="1" thickBot="1" x14ac:dyDescent="0.25">
      <c r="B11" s="25" t="s">
        <v>167</v>
      </c>
      <c r="C11" s="26">
        <f>'Despesas Correntes'!F160-(SUM('2º Trimestre'!C6:C10))</f>
        <v>13840170.129999997</v>
      </c>
      <c r="D11" s="27">
        <f>'Despesas Correntes'!H160</f>
        <v>0.65194465157433401</v>
      </c>
    </row>
    <row r="12" spans="2:18" ht="14.25" thickTop="1" thickBot="1" x14ac:dyDescent="0.25">
      <c r="B12" s="25"/>
      <c r="C12" s="26"/>
      <c r="D12" s="27" t="str">
        <f>'Despesas Correntes'!H140</f>
        <v xml:space="preserve"> </v>
      </c>
    </row>
    <row r="13" spans="2:18" ht="13.5" thickTop="1" x14ac:dyDescent="0.2">
      <c r="B13" s="31" t="s">
        <v>168</v>
      </c>
      <c r="C13" s="29">
        <f>SUM(C6:C12)</f>
        <v>21229056.939999998</v>
      </c>
      <c r="D13" s="30">
        <f>SUM(D6:D12)</f>
        <v>1</v>
      </c>
    </row>
    <row r="15" spans="2:18" ht="13.5" thickBot="1" x14ac:dyDescent="0.25">
      <c r="B15" s="49" t="s">
        <v>169</v>
      </c>
      <c r="C15" s="49"/>
      <c r="D15" s="50"/>
    </row>
    <row r="16" spans="2:18" ht="14.25" thickTop="1" thickBot="1" x14ac:dyDescent="0.25">
      <c r="B16" s="23" t="s">
        <v>108</v>
      </c>
      <c r="C16" s="23" t="s">
        <v>109</v>
      </c>
      <c r="D16" s="24" t="s">
        <v>112</v>
      </c>
    </row>
    <row r="17" spans="2:4" ht="14.25" thickTop="1" thickBot="1" x14ac:dyDescent="0.25">
      <c r="B17" s="25" t="str">
        <f>Folha!D16</f>
        <v>CONTRIBUICAO PATRONAL PARA O RPPS</v>
      </c>
      <c r="C17" s="26">
        <f>Folha!E16</f>
        <v>14522283.560000001</v>
      </c>
      <c r="D17" s="27">
        <f>Folha!F16</f>
        <v>0.12220578539565374</v>
      </c>
    </row>
    <row r="18" spans="2:4" ht="14.25" thickTop="1" thickBot="1" x14ac:dyDescent="0.25">
      <c r="B18" s="25" t="str">
        <f>Folha!D26</f>
        <v>VENCIMENTOS E SALARIOS</v>
      </c>
      <c r="C18" s="26">
        <f>Folha!E26</f>
        <v>41337693.5</v>
      </c>
      <c r="D18" s="27">
        <f>Folha!F26</f>
        <v>0.34785888043989621</v>
      </c>
    </row>
    <row r="19" spans="2:4" ht="14.25" customHeight="1" thickTop="1" thickBot="1" x14ac:dyDescent="0.25">
      <c r="B19" s="25" t="str">
        <f>Folha!D34</f>
        <v>GRATIFICACAO POR EXERCICIO DE CARGO EFETIVO</v>
      </c>
      <c r="C19" s="26">
        <f>Folha!E34</f>
        <v>34237206.770000003</v>
      </c>
      <c r="D19" s="27">
        <f>Folha!F34</f>
        <v>0.28810790849763873</v>
      </c>
    </row>
    <row r="20" spans="2:4" ht="14.25" thickTop="1" thickBot="1" x14ac:dyDescent="0.25">
      <c r="B20" s="25" t="s">
        <v>167</v>
      </c>
      <c r="C20" s="26">
        <f>Folha!E55-(SUM('2º Trimestre'!C17:C19))</f>
        <v>28737481.099999994</v>
      </c>
      <c r="D20" s="27">
        <f>Folha!G55</f>
        <v>0.24182742566681126</v>
      </c>
    </row>
    <row r="21" spans="2:4" ht="14.25" thickTop="1" thickBot="1" x14ac:dyDescent="0.25">
      <c r="B21" s="25"/>
      <c r="C21" s="26"/>
      <c r="D21" s="27"/>
    </row>
    <row r="22" spans="2:4" ht="14.25" thickTop="1" thickBot="1" x14ac:dyDescent="0.25">
      <c r="B22" s="25"/>
      <c r="C22" s="26"/>
      <c r="D22" s="27"/>
    </row>
    <row r="23" spans="2:4" ht="14.25" thickTop="1" thickBot="1" x14ac:dyDescent="0.25">
      <c r="B23" s="25"/>
      <c r="C23" s="26"/>
      <c r="D23" s="27"/>
    </row>
    <row r="24" spans="2:4" ht="13.5" thickTop="1" x14ac:dyDescent="0.2">
      <c r="B24" s="31" t="s">
        <v>168</v>
      </c>
      <c r="C24" s="29">
        <f>SUM(C17:C23)</f>
        <v>118834664.93000001</v>
      </c>
      <c r="D24" s="30">
        <f>SUM(D17:D20)</f>
        <v>0.99999999999999989</v>
      </c>
    </row>
    <row r="26" spans="2:4" ht="13.5" thickBot="1" x14ac:dyDescent="0.25">
      <c r="B26" s="49" t="s">
        <v>170</v>
      </c>
      <c r="C26" s="49"/>
      <c r="D26" s="50"/>
    </row>
    <row r="27" spans="2:4" ht="14.25" thickTop="1" thickBot="1" x14ac:dyDescent="0.25">
      <c r="B27" s="23" t="s">
        <v>108</v>
      </c>
      <c r="C27" s="23" t="s">
        <v>109</v>
      </c>
      <c r="D27" s="24" t="s">
        <v>112</v>
      </c>
    </row>
    <row r="28" spans="2:4" ht="14.25" thickTop="1" thickBot="1" x14ac:dyDescent="0.25">
      <c r="B28" s="25" t="str">
        <f>Investimentos!C4</f>
        <v>OBRAS EM ANDAMENTO</v>
      </c>
      <c r="C28" s="26">
        <f>Investimentos!F4</f>
        <v>270623.01</v>
      </c>
      <c r="D28" s="27">
        <f>Investimentos!G4</f>
        <v>0.10475738962415107</v>
      </c>
    </row>
    <row r="29" spans="2:4" ht="14.25" thickTop="1" thickBot="1" x14ac:dyDescent="0.25">
      <c r="B29" s="25" t="str">
        <f>Investimentos!C6</f>
        <v>OBRAS EM ANDAMENTO</v>
      </c>
      <c r="C29" s="26">
        <f>Investimentos!F6</f>
        <v>1233797.67</v>
      </c>
      <c r="D29" s="27">
        <f>Investimentos!G6</f>
        <v>0.47759953314228437</v>
      </c>
    </row>
    <row r="30" spans="2:4" ht="14.25" thickTop="1" thickBot="1" x14ac:dyDescent="0.25">
      <c r="B30" s="25" t="str">
        <f>Investimentos!C7</f>
        <v>INSTALACOES</v>
      </c>
      <c r="C30" s="26">
        <f>Investimentos!F7</f>
        <v>177206.48</v>
      </c>
      <c r="D30" s="27">
        <f>Investimentos!G7</f>
        <v>6.859611926304543E-2</v>
      </c>
    </row>
    <row r="31" spans="2:4" ht="14.25" thickTop="1" thickBot="1" x14ac:dyDescent="0.25">
      <c r="B31" s="25" t="str">
        <f>Investimentos!C9</f>
        <v>APAR.EQUIP.UTENS.MED.,ODONT,LABOR.HOSPIT.</v>
      </c>
      <c r="C31" s="26">
        <f>Investimentos!F9</f>
        <v>217252.59000000003</v>
      </c>
      <c r="D31" s="27">
        <f>Investimentos!G9</f>
        <v>8.4097853384625165E-2</v>
      </c>
    </row>
    <row r="32" spans="2:4" ht="14.25" thickTop="1" thickBot="1" x14ac:dyDescent="0.25">
      <c r="B32" s="25" t="str">
        <f>Investimentos!C18</f>
        <v>MATERIAL DE TIC (PERMANENTE)</v>
      </c>
      <c r="C32" s="26">
        <f>Investimentos!F18</f>
        <v>161903.97</v>
      </c>
      <c r="D32" s="27">
        <f>Investimentos!G18</f>
        <v>6.2672561608810962E-2</v>
      </c>
    </row>
    <row r="33" spans="2:4" ht="14.25" thickTop="1" thickBot="1" x14ac:dyDescent="0.25">
      <c r="B33" s="25" t="str">
        <f>Investimentos!C22</f>
        <v>MOBILIARIO EM GERAL</v>
      </c>
      <c r="C33" s="26">
        <f>Investimentos!F22</f>
        <v>237256.3</v>
      </c>
      <c r="D33" s="27">
        <f>Investimentos!G22</f>
        <v>9.1841232051496552E-2</v>
      </c>
    </row>
    <row r="34" spans="2:4" ht="14.25" thickTop="1" thickBot="1" x14ac:dyDescent="0.25">
      <c r="B34" s="25" t="s">
        <v>167</v>
      </c>
      <c r="C34" s="26">
        <f>Investimentos!F24-(SUM('2º Trimestre'!C28:C33))</f>
        <v>285290.95999999996</v>
      </c>
      <c r="D34" s="27">
        <f>Investimentos!H24</f>
        <v>0.11043531092558646</v>
      </c>
    </row>
    <row r="35" spans="2:4" ht="13.5" thickTop="1" x14ac:dyDescent="0.2">
      <c r="B35" s="31" t="s">
        <v>168</v>
      </c>
      <c r="C35" s="29">
        <f>SUM(C28:C34)</f>
        <v>2583330.98</v>
      </c>
      <c r="D35" s="30">
        <f>SUM(D28:D34)</f>
        <v>1</v>
      </c>
    </row>
    <row r="37" spans="2:4" ht="15.75" x14ac:dyDescent="0.2">
      <c r="B37" s="48" t="s">
        <v>211</v>
      </c>
      <c r="C37" s="48"/>
      <c r="D37" s="48"/>
    </row>
    <row r="38" spans="2:4" ht="13.5" thickBot="1" x14ac:dyDescent="0.25">
      <c r="B38" s="49" t="s">
        <v>212</v>
      </c>
      <c r="C38" s="49"/>
      <c r="D38" s="50"/>
    </row>
    <row r="39" spans="2:4" ht="14.25" thickTop="1" thickBot="1" x14ac:dyDescent="0.25">
      <c r="B39" s="39" t="s">
        <v>108</v>
      </c>
      <c r="C39" s="39" t="s">
        <v>109</v>
      </c>
      <c r="D39" s="24" t="s">
        <v>112</v>
      </c>
    </row>
    <row r="40" spans="2:4" ht="14.25" thickTop="1" thickBot="1" x14ac:dyDescent="0.25">
      <c r="B40" s="25" t="s">
        <v>213</v>
      </c>
      <c r="C40" s="26">
        <f>Reitoria!F67</f>
        <v>3801554.5400000005</v>
      </c>
      <c r="D40" s="27">
        <f>C40/$C$51</f>
        <v>0.17907317083111093</v>
      </c>
    </row>
    <row r="41" spans="2:4" ht="14.25" thickTop="1" thickBot="1" x14ac:dyDescent="0.25">
      <c r="B41" s="25" t="s">
        <v>214</v>
      </c>
      <c r="C41" s="26">
        <f>'Santo Augusto'!F61</f>
        <v>1411719.64</v>
      </c>
      <c r="D41" s="27">
        <f t="shared" ref="D41:D50" si="1">C41/$C$51</f>
        <v>6.6499404283005326E-2</v>
      </c>
    </row>
    <row r="42" spans="2:4" ht="14.25" thickTop="1" thickBot="1" x14ac:dyDescent="0.25">
      <c r="B42" s="25" t="s">
        <v>215</v>
      </c>
      <c r="C42" s="26">
        <f>Alegrete!F62</f>
        <v>3051202.54</v>
      </c>
      <c r="D42" s="27">
        <f t="shared" si="1"/>
        <v>0.14372765349980735</v>
      </c>
    </row>
    <row r="43" spans="2:4" ht="14.25" thickTop="1" thickBot="1" x14ac:dyDescent="0.25">
      <c r="B43" s="25" t="s">
        <v>216</v>
      </c>
      <c r="C43" s="26">
        <f>'São Vicente do Sul'!F68</f>
        <v>3376499.99</v>
      </c>
      <c r="D43" s="27">
        <f t="shared" si="1"/>
        <v>0.15905087067894974</v>
      </c>
    </row>
    <row r="44" spans="2:4" ht="14.25" thickTop="1" thickBot="1" x14ac:dyDescent="0.25">
      <c r="B44" s="25" t="s">
        <v>217</v>
      </c>
      <c r="C44" s="26">
        <f>'Júlio de Castilhos'!F79</f>
        <v>1800495.8</v>
      </c>
      <c r="D44" s="27">
        <f t="shared" si="1"/>
        <v>8.4812801863444448E-2</v>
      </c>
    </row>
    <row r="45" spans="2:4" ht="14.25" thickTop="1" thickBot="1" x14ac:dyDescent="0.25">
      <c r="B45" s="25" t="s">
        <v>218</v>
      </c>
      <c r="C45" s="26">
        <f>'São Borja'!F60</f>
        <v>1745361.8900000001</v>
      </c>
      <c r="D45" s="27">
        <f t="shared" si="1"/>
        <v>8.2215705338816641E-2</v>
      </c>
    </row>
    <row r="46" spans="2:4" ht="14.25" thickTop="1" thickBot="1" x14ac:dyDescent="0.25">
      <c r="B46" s="25" t="s">
        <v>219</v>
      </c>
      <c r="C46" s="26">
        <f>'Santa Rosa'!F50</f>
        <v>1415607.6600000001</v>
      </c>
      <c r="D46" s="27">
        <f t="shared" si="1"/>
        <v>6.6682550430805912E-2</v>
      </c>
    </row>
    <row r="47" spans="2:4" ht="14.25" thickTop="1" thickBot="1" x14ac:dyDescent="0.25">
      <c r="B47" s="25" t="s">
        <v>220</v>
      </c>
      <c r="C47" s="26">
        <f>Panambi!F43</f>
        <v>1110502.99</v>
      </c>
      <c r="D47" s="27">
        <f t="shared" si="1"/>
        <v>5.2310519169015905E-2</v>
      </c>
    </row>
    <row r="48" spans="2:4" ht="14.25" thickTop="1" thickBot="1" x14ac:dyDescent="0.25">
      <c r="B48" s="25" t="s">
        <v>221</v>
      </c>
      <c r="C48" s="26">
        <f>Jaguari!F45</f>
        <v>932263.52</v>
      </c>
      <c r="D48" s="27">
        <f t="shared" si="1"/>
        <v>4.3914504663813865E-2</v>
      </c>
    </row>
    <row r="49" spans="2:4" ht="14.25" thickTop="1" thickBot="1" x14ac:dyDescent="0.25">
      <c r="B49" s="25" t="s">
        <v>222</v>
      </c>
      <c r="C49" s="26">
        <f>'Santo Ângelo'!F48</f>
        <v>849140.88</v>
      </c>
      <c r="D49" s="27">
        <f t="shared" si="1"/>
        <v>3.9998992060737301E-2</v>
      </c>
    </row>
    <row r="50" spans="2:4" ht="14.25" thickTop="1" thickBot="1" x14ac:dyDescent="0.25">
      <c r="B50" s="25" t="s">
        <v>223</v>
      </c>
      <c r="C50" s="26">
        <f>'Frederico Westphalen'!F45</f>
        <v>1734707.4900000002</v>
      </c>
      <c r="D50" s="27">
        <f t="shared" si="1"/>
        <v>8.1713827180492762E-2</v>
      </c>
    </row>
    <row r="51" spans="2:4" ht="13.5" thickTop="1" x14ac:dyDescent="0.2">
      <c r="B51" s="42" t="s">
        <v>168</v>
      </c>
      <c r="C51" s="29">
        <f>SUM(C40:C50)</f>
        <v>21229056.939999998</v>
      </c>
      <c r="D51" s="30">
        <f>SUM(D40:D50)</f>
        <v>1</v>
      </c>
    </row>
  </sheetData>
  <mergeCells count="9">
    <mergeCell ref="P4:R4"/>
    <mergeCell ref="B1:R1"/>
    <mergeCell ref="B3:D3"/>
    <mergeCell ref="P3:R3"/>
    <mergeCell ref="B37:D37"/>
    <mergeCell ref="B38:D38"/>
    <mergeCell ref="B4:D4"/>
    <mergeCell ref="B15:D15"/>
    <mergeCell ref="B26:D26"/>
  </mergeCells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1º Trimestre'!A1" display="DEMONSTRAÇÃO DE DOTAÇÃO ORÇAMENTÁRIA"/>
    <hyperlink ref="B4:D13" location="'Despesas Correntes'!A1" display="DESPESAS CORRENTES"/>
    <hyperlink ref="B15:D24" location="Folha!A1" display="FOLHA"/>
    <hyperlink ref="B26:D35" location="Investimentos!A1" display="INVESTIMENTOS"/>
    <hyperlink ref="B1:R1" location="'2º Trimestre'!A1" display="Relatório de Despesas Liquidadas - 2º Trimestre de 2019"/>
    <hyperlink ref="B40:D40" location="Reitoria!A1" display="REITORIA"/>
    <hyperlink ref="B41:D41" location="'Santo Augusto'!A1" display="SANTO AUGUSTO"/>
    <hyperlink ref="B42:D42" location="Alegrete!A1" display="ALEGRETE"/>
    <hyperlink ref="B43:D43" location="'São Vicente do Sul'!A1" display="SÃO VICENTE DO SUL"/>
    <hyperlink ref="B44:D44" location="'Júlio de Castilhos'!A1" display="JÚLIO DE CASTILHOS"/>
    <hyperlink ref="B45:D45" location="'São Borja'!A1" display="SÃO BORJA"/>
    <hyperlink ref="B46:D46" location="'Santa Rosa'!A1" display="SANTA ROSA"/>
    <hyperlink ref="B47:D47" location="Panambi!A1" display="PANAMBI"/>
    <hyperlink ref="B48:D48" location="Jaguari!A1" display="JAGUARI"/>
    <hyperlink ref="B49:D49" location="'Santo Ângelo'!A1" display="SANTO ÂNGELO"/>
    <hyperlink ref="B50:D50" location="'Frederico Westphalen'!A1" display="FREDERICO WESTPHALEN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23205.88</v>
      </c>
      <c r="E4" s="4"/>
      <c r="F4" s="4">
        <f>SUM(D4,E4)</f>
        <v>23205.88</v>
      </c>
      <c r="G4" s="19">
        <f>F4/$F$60</f>
        <v>1.3295741205853875E-2</v>
      </c>
    </row>
    <row r="5" spans="2:7" ht="14.25" thickTop="1" thickBot="1" x14ac:dyDescent="0.25">
      <c r="B5" s="60"/>
      <c r="C5" s="41" t="s">
        <v>7</v>
      </c>
      <c r="D5" s="3">
        <v>13900</v>
      </c>
      <c r="E5" s="4"/>
      <c r="F5" s="4">
        <f t="shared" ref="F5:F60" si="0">SUM(D5,E5)</f>
        <v>13900</v>
      </c>
      <c r="G5" s="19">
        <f t="shared" ref="G5:G60" si="1">F5/$F$60</f>
        <v>7.9639644245927694E-3</v>
      </c>
    </row>
    <row r="6" spans="2:7" ht="14.25" thickTop="1" thickBot="1" x14ac:dyDescent="0.25">
      <c r="B6" s="60"/>
      <c r="C6" s="41" t="s">
        <v>11</v>
      </c>
      <c r="D6" s="3">
        <v>4050</v>
      </c>
      <c r="E6" s="4"/>
      <c r="F6" s="4">
        <f t="shared" si="0"/>
        <v>4050</v>
      </c>
      <c r="G6" s="19">
        <f t="shared" si="1"/>
        <v>2.3204356776691162E-3</v>
      </c>
    </row>
    <row r="7" spans="2:7" ht="14.25" thickTop="1" thickBot="1" x14ac:dyDescent="0.25">
      <c r="B7" s="60"/>
      <c r="C7" s="41" t="s">
        <v>13</v>
      </c>
      <c r="D7" s="3">
        <v>19864.72</v>
      </c>
      <c r="E7" s="4"/>
      <c r="F7" s="4">
        <f t="shared" si="0"/>
        <v>19864.72</v>
      </c>
      <c r="G7" s="19">
        <f t="shared" si="1"/>
        <v>1.1381433337014137E-2</v>
      </c>
    </row>
    <row r="8" spans="2:7" ht="14.25" thickTop="1" thickBot="1" x14ac:dyDescent="0.25">
      <c r="B8" s="60"/>
      <c r="C8" s="41" t="s">
        <v>16</v>
      </c>
      <c r="D8" s="3">
        <v>898.82</v>
      </c>
      <c r="E8" s="4"/>
      <c r="F8" s="4">
        <f t="shared" si="0"/>
        <v>898.82</v>
      </c>
      <c r="G8" s="19">
        <f t="shared" si="1"/>
        <v>5.1497629525989021E-4</v>
      </c>
    </row>
    <row r="9" spans="2:7" ht="14.25" thickTop="1" thickBot="1" x14ac:dyDescent="0.25">
      <c r="B9" s="60"/>
      <c r="C9" s="41" t="s">
        <v>19</v>
      </c>
      <c r="D9" s="3"/>
      <c r="E9" s="4">
        <v>28087.96</v>
      </c>
      <c r="F9" s="4">
        <f t="shared" si="0"/>
        <v>28087.96</v>
      </c>
      <c r="G9" s="19">
        <f t="shared" si="1"/>
        <v>1.6092914690603217E-2</v>
      </c>
    </row>
    <row r="10" spans="2:7" ht="14.25" thickTop="1" thickBot="1" x14ac:dyDescent="0.25">
      <c r="B10" s="60"/>
      <c r="C10" s="41" t="s">
        <v>20</v>
      </c>
      <c r="D10" s="3">
        <v>8579.73</v>
      </c>
      <c r="E10" s="4">
        <v>204</v>
      </c>
      <c r="F10" s="4">
        <f t="shared" si="0"/>
        <v>8783.73</v>
      </c>
      <c r="G10" s="19">
        <f t="shared" si="1"/>
        <v>5.032612462966061E-3</v>
      </c>
    </row>
    <row r="11" spans="2:7" ht="14.25" thickTop="1" thickBot="1" x14ac:dyDescent="0.25">
      <c r="B11" s="60"/>
      <c r="C11" s="41" t="s">
        <v>21</v>
      </c>
      <c r="D11" s="3"/>
      <c r="E11" s="4">
        <v>257.23</v>
      </c>
      <c r="F11" s="4">
        <f t="shared" si="0"/>
        <v>257.23</v>
      </c>
      <c r="G11" s="19">
        <f t="shared" si="1"/>
        <v>1.4737917762143872E-4</v>
      </c>
    </row>
    <row r="12" spans="2:7" ht="14.25" thickTop="1" thickBot="1" x14ac:dyDescent="0.25">
      <c r="B12" s="60"/>
      <c r="C12" s="41" t="s">
        <v>24</v>
      </c>
      <c r="D12" s="3">
        <v>13.4</v>
      </c>
      <c r="E12" s="4">
        <v>55</v>
      </c>
      <c r="F12" s="4">
        <f t="shared" si="0"/>
        <v>68.400000000000006</v>
      </c>
      <c r="G12" s="19">
        <f t="shared" si="1"/>
        <v>3.9189580333967304E-5</v>
      </c>
    </row>
    <row r="13" spans="2:7" ht="14.25" thickTop="1" thickBot="1" x14ac:dyDescent="0.25">
      <c r="B13" s="60"/>
      <c r="C13" s="41" t="s">
        <v>25</v>
      </c>
      <c r="D13" s="3"/>
      <c r="E13" s="4">
        <v>4828.8</v>
      </c>
      <c r="F13" s="4">
        <f t="shared" si="0"/>
        <v>4828.8</v>
      </c>
      <c r="G13" s="19">
        <f t="shared" si="1"/>
        <v>2.766646864278674E-3</v>
      </c>
    </row>
    <row r="14" spans="2:7" ht="14.25" thickTop="1" thickBot="1" x14ac:dyDescent="0.25">
      <c r="B14" s="60"/>
      <c r="C14" s="41" t="s">
        <v>26</v>
      </c>
      <c r="D14" s="3">
        <v>55.85</v>
      </c>
      <c r="E14" s="4"/>
      <c r="F14" s="4">
        <f t="shared" si="0"/>
        <v>55.85</v>
      </c>
      <c r="G14" s="19">
        <f t="shared" si="1"/>
        <v>3.1999094468597566E-5</v>
      </c>
    </row>
    <row r="15" spans="2:7" ht="14.25" thickTop="1" thickBot="1" x14ac:dyDescent="0.25">
      <c r="B15" s="60"/>
      <c r="C15" s="41" t="s">
        <v>27</v>
      </c>
      <c r="D15" s="3">
        <v>2760.76</v>
      </c>
      <c r="E15" s="4">
        <v>4132.42</v>
      </c>
      <c r="F15" s="4">
        <f t="shared" si="0"/>
        <v>6893.18</v>
      </c>
      <c r="G15" s="19">
        <f t="shared" si="1"/>
        <v>3.9494273591593083E-3</v>
      </c>
    </row>
    <row r="16" spans="2:7" ht="14.25" thickTop="1" thickBot="1" x14ac:dyDescent="0.25">
      <c r="B16" s="60"/>
      <c r="C16" s="41" t="s">
        <v>28</v>
      </c>
      <c r="D16" s="3">
        <v>8573</v>
      </c>
      <c r="E16" s="4"/>
      <c r="F16" s="4">
        <f t="shared" si="0"/>
        <v>8573</v>
      </c>
      <c r="G16" s="19">
        <f t="shared" si="1"/>
        <v>4.911875324606749E-3</v>
      </c>
    </row>
    <row r="17" spans="2:7" ht="14.25" thickTop="1" thickBot="1" x14ac:dyDescent="0.25">
      <c r="B17" s="60"/>
      <c r="C17" s="41" t="s">
        <v>29</v>
      </c>
      <c r="D17" s="3">
        <v>3495</v>
      </c>
      <c r="E17" s="4"/>
      <c r="F17" s="4">
        <f t="shared" si="0"/>
        <v>3495</v>
      </c>
      <c r="G17" s="19">
        <f t="shared" si="1"/>
        <v>2.0024500477663115E-3</v>
      </c>
    </row>
    <row r="18" spans="2:7" ht="14.25" thickTop="1" thickBot="1" x14ac:dyDescent="0.25">
      <c r="B18" s="60"/>
      <c r="C18" s="41" t="s">
        <v>30</v>
      </c>
      <c r="D18" s="3">
        <v>245.84</v>
      </c>
      <c r="E18" s="4"/>
      <c r="F18" s="4">
        <f t="shared" si="0"/>
        <v>245.84</v>
      </c>
      <c r="G18" s="19">
        <f t="shared" si="1"/>
        <v>1.408533103699199E-4</v>
      </c>
    </row>
    <row r="19" spans="2:7" ht="14.25" thickTop="1" thickBot="1" x14ac:dyDescent="0.25">
      <c r="B19" s="60"/>
      <c r="C19" s="41" t="s">
        <v>35</v>
      </c>
      <c r="D19" s="3"/>
      <c r="E19" s="4">
        <v>52.2</v>
      </c>
      <c r="F19" s="4">
        <f t="shared" si="0"/>
        <v>52.2</v>
      </c>
      <c r="G19" s="19">
        <f t="shared" si="1"/>
        <v>2.9907837623290834E-5</v>
      </c>
    </row>
    <row r="20" spans="2:7" ht="14.25" thickTop="1" thickBot="1" x14ac:dyDescent="0.25">
      <c r="B20" s="60"/>
      <c r="C20" s="41" t="s">
        <v>37</v>
      </c>
      <c r="D20" s="3">
        <v>147.65</v>
      </c>
      <c r="E20" s="4">
        <v>1372.21</v>
      </c>
      <c r="F20" s="4">
        <f t="shared" si="0"/>
        <v>1519.8600000000001</v>
      </c>
      <c r="G20" s="19">
        <f t="shared" si="1"/>
        <v>8.7079935038572435E-4</v>
      </c>
    </row>
    <row r="21" spans="2:7" ht="14.25" thickTop="1" thickBot="1" x14ac:dyDescent="0.25">
      <c r="B21" s="60"/>
      <c r="C21" s="41" t="s">
        <v>38</v>
      </c>
      <c r="D21" s="3"/>
      <c r="E21" s="4">
        <v>2479.11</v>
      </c>
      <c r="F21" s="4">
        <f t="shared" si="0"/>
        <v>2479.11</v>
      </c>
      <c r="G21" s="19">
        <f t="shared" si="1"/>
        <v>1.4203988377447614E-3</v>
      </c>
    </row>
    <row r="22" spans="2:7" ht="14.25" thickTop="1" thickBot="1" x14ac:dyDescent="0.25">
      <c r="B22" s="60"/>
      <c r="C22" s="41" t="s">
        <v>41</v>
      </c>
      <c r="D22" s="3">
        <v>14706</v>
      </c>
      <c r="E22" s="4"/>
      <c r="F22" s="4">
        <f t="shared" si="0"/>
        <v>14706</v>
      </c>
      <c r="G22" s="19">
        <f t="shared" si="1"/>
        <v>8.4257597718029684E-3</v>
      </c>
    </row>
    <row r="23" spans="2:7" ht="14.25" thickTop="1" thickBot="1" x14ac:dyDescent="0.25">
      <c r="B23" s="60"/>
      <c r="C23" s="14" t="s">
        <v>48</v>
      </c>
      <c r="D23" s="15">
        <v>108695.16</v>
      </c>
      <c r="E23" s="16">
        <v>48076.27</v>
      </c>
      <c r="F23" s="16">
        <f t="shared" si="0"/>
        <v>156771.43</v>
      </c>
      <c r="G23" s="47">
        <f t="shared" si="1"/>
        <v>8.9821733187952196E-2</v>
      </c>
    </row>
    <row r="24" spans="2:7" ht="14.25" thickTop="1" thickBot="1" x14ac:dyDescent="0.25">
      <c r="B24" s="60"/>
      <c r="C24" s="14" t="s">
        <v>49</v>
      </c>
      <c r="D24" s="15">
        <v>92781.23</v>
      </c>
      <c r="E24" s="16">
        <v>131355.39000000001</v>
      </c>
      <c r="F24" s="16">
        <f t="shared" si="0"/>
        <v>224136.62</v>
      </c>
      <c r="G24" s="47">
        <f t="shared" si="1"/>
        <v>0.12841842215312721</v>
      </c>
    </row>
    <row r="25" spans="2:7" ht="14.25" thickTop="1" thickBot="1" x14ac:dyDescent="0.25">
      <c r="B25" s="60"/>
      <c r="C25" s="14" t="s">
        <v>50</v>
      </c>
      <c r="D25" s="15">
        <v>80851.19</v>
      </c>
      <c r="E25" s="16">
        <v>27490.46</v>
      </c>
      <c r="F25" s="16">
        <f t="shared" si="0"/>
        <v>108341.65</v>
      </c>
      <c r="G25" s="47">
        <f t="shared" si="1"/>
        <v>6.2074032108034617E-2</v>
      </c>
    </row>
    <row r="26" spans="2:7" ht="14.25" thickTop="1" thickBot="1" x14ac:dyDescent="0.25">
      <c r="B26" s="60"/>
      <c r="C26" s="41" t="s">
        <v>51</v>
      </c>
      <c r="D26" s="3">
        <v>16325</v>
      </c>
      <c r="E26" s="4">
        <v>7618.33</v>
      </c>
      <c r="F26" s="4">
        <f t="shared" si="0"/>
        <v>23943.33</v>
      </c>
      <c r="G26" s="19">
        <f t="shared" si="1"/>
        <v>1.3718261030667972E-2</v>
      </c>
    </row>
    <row r="27" spans="2:7" ht="14.25" thickTop="1" thickBot="1" x14ac:dyDescent="0.25">
      <c r="B27" s="60"/>
      <c r="C27" s="41" t="s">
        <v>56</v>
      </c>
      <c r="D27" s="3"/>
      <c r="E27" s="4">
        <v>14660.38</v>
      </c>
      <c r="F27" s="4">
        <f t="shared" si="0"/>
        <v>14660.38</v>
      </c>
      <c r="G27" s="19">
        <f t="shared" si="1"/>
        <v>8.3996219259720398E-3</v>
      </c>
    </row>
    <row r="28" spans="2:7" ht="14.25" thickTop="1" thickBot="1" x14ac:dyDescent="0.25">
      <c r="B28" s="60"/>
      <c r="C28" s="41" t="s">
        <v>57</v>
      </c>
      <c r="D28" s="3">
        <v>18025.759999999998</v>
      </c>
      <c r="E28" s="4">
        <v>3923.34</v>
      </c>
      <c r="F28" s="4">
        <f t="shared" si="0"/>
        <v>21949.1</v>
      </c>
      <c r="G28" s="19">
        <f t="shared" si="1"/>
        <v>1.2575672773512889E-2</v>
      </c>
    </row>
    <row r="29" spans="2:7" ht="14.25" thickTop="1" thickBot="1" x14ac:dyDescent="0.25">
      <c r="B29" s="60"/>
      <c r="C29" s="41" t="s">
        <v>59</v>
      </c>
      <c r="D29" s="3"/>
      <c r="E29" s="4">
        <v>312.2</v>
      </c>
      <c r="F29" s="4">
        <f t="shared" si="0"/>
        <v>312.2</v>
      </c>
      <c r="G29" s="19">
        <f t="shared" si="1"/>
        <v>1.7887407865883903E-4</v>
      </c>
    </row>
    <row r="30" spans="2:7" ht="14.25" thickTop="1" thickBot="1" x14ac:dyDescent="0.25">
      <c r="B30" s="60"/>
      <c r="C30" s="14" t="s">
        <v>63</v>
      </c>
      <c r="D30" s="15">
        <v>100000</v>
      </c>
      <c r="E30" s="16">
        <v>76303.490000000005</v>
      </c>
      <c r="F30" s="16">
        <f t="shared" si="0"/>
        <v>176303.49</v>
      </c>
      <c r="G30" s="47">
        <f t="shared" si="1"/>
        <v>0.10101256994903215</v>
      </c>
    </row>
    <row r="31" spans="2:7" ht="14.25" thickTop="1" thickBot="1" x14ac:dyDescent="0.25">
      <c r="B31" s="60"/>
      <c r="C31" s="41" t="s">
        <v>64</v>
      </c>
      <c r="D31" s="3">
        <v>14486.2</v>
      </c>
      <c r="E31" s="4">
        <v>16476.48</v>
      </c>
      <c r="F31" s="4">
        <f t="shared" si="0"/>
        <v>30962.68</v>
      </c>
      <c r="G31" s="19">
        <f t="shared" si="1"/>
        <v>1.7739977123025184E-2</v>
      </c>
    </row>
    <row r="32" spans="2:7" ht="14.25" thickTop="1" thickBot="1" x14ac:dyDescent="0.25">
      <c r="B32" s="60"/>
      <c r="C32" s="41" t="s">
        <v>65</v>
      </c>
      <c r="D32" s="3">
        <v>2094.06</v>
      </c>
      <c r="E32" s="4">
        <v>1167.3399999999999</v>
      </c>
      <c r="F32" s="4">
        <f t="shared" si="0"/>
        <v>3261.3999999999996</v>
      </c>
      <c r="G32" s="19">
        <f t="shared" si="1"/>
        <v>1.8686096096666802E-3</v>
      </c>
    </row>
    <row r="33" spans="2:7" ht="14.25" thickTop="1" thickBot="1" x14ac:dyDescent="0.25">
      <c r="B33" s="60"/>
      <c r="C33" s="41" t="s">
        <v>67</v>
      </c>
      <c r="D33" s="3">
        <v>4826.72</v>
      </c>
      <c r="E33" s="4">
        <v>4924.92</v>
      </c>
      <c r="F33" s="4">
        <f t="shared" si="0"/>
        <v>9751.64</v>
      </c>
      <c r="G33" s="19">
        <f t="shared" si="1"/>
        <v>5.5871736720457437E-3</v>
      </c>
    </row>
    <row r="34" spans="2:7" ht="14.25" thickTop="1" thickBot="1" x14ac:dyDescent="0.25">
      <c r="B34" s="60"/>
      <c r="C34" s="41" t="s">
        <v>69</v>
      </c>
      <c r="D34" s="3">
        <v>395.25</v>
      </c>
      <c r="E34" s="4">
        <v>8899.2199999999993</v>
      </c>
      <c r="F34" s="4">
        <f t="shared" si="0"/>
        <v>9294.4699999999993</v>
      </c>
      <c r="G34" s="19">
        <f t="shared" si="1"/>
        <v>5.3252394550679684E-3</v>
      </c>
    </row>
    <row r="35" spans="2:7" ht="14.25" thickTop="1" thickBot="1" x14ac:dyDescent="0.25">
      <c r="B35" s="60"/>
      <c r="C35" s="41" t="s">
        <v>70</v>
      </c>
      <c r="D35" s="3">
        <v>7216.85</v>
      </c>
      <c r="E35" s="4">
        <v>15800.79</v>
      </c>
      <c r="F35" s="4">
        <f t="shared" si="0"/>
        <v>23017.64</v>
      </c>
      <c r="G35" s="19">
        <f t="shared" si="1"/>
        <v>1.3187889647344138E-2</v>
      </c>
    </row>
    <row r="36" spans="2:7" ht="14.25" thickTop="1" thickBot="1" x14ac:dyDescent="0.25">
      <c r="B36" s="60"/>
      <c r="C36" s="41" t="s">
        <v>71</v>
      </c>
      <c r="D36" s="3">
        <v>2258.0100000000002</v>
      </c>
      <c r="E36" s="4"/>
      <c r="F36" s="4">
        <f t="shared" si="0"/>
        <v>2258.0100000000002</v>
      </c>
      <c r="G36" s="19">
        <f t="shared" si="1"/>
        <v>1.2937202381564548E-3</v>
      </c>
    </row>
    <row r="37" spans="2:7" ht="14.25" thickTop="1" thickBot="1" x14ac:dyDescent="0.25">
      <c r="B37" s="60"/>
      <c r="C37" s="41" t="s">
        <v>73</v>
      </c>
      <c r="D37" s="3">
        <v>55724.49</v>
      </c>
      <c r="E37" s="4">
        <v>20217.060000000001</v>
      </c>
      <c r="F37" s="4">
        <f t="shared" si="0"/>
        <v>75941.55</v>
      </c>
      <c r="G37" s="19">
        <f t="shared" si="1"/>
        <v>4.3510489391973599E-2</v>
      </c>
    </row>
    <row r="38" spans="2:7" ht="14.25" thickTop="1" thickBot="1" x14ac:dyDescent="0.25">
      <c r="B38" s="60"/>
      <c r="C38" s="41" t="s">
        <v>49</v>
      </c>
      <c r="D38" s="3"/>
      <c r="E38" s="4">
        <v>2071.0300000000002</v>
      </c>
      <c r="F38" s="4">
        <f t="shared" si="0"/>
        <v>2071.0300000000002</v>
      </c>
      <c r="G38" s="19">
        <f t="shared" si="1"/>
        <v>1.1865905929686594E-3</v>
      </c>
    </row>
    <row r="39" spans="2:7" ht="14.25" thickTop="1" thickBot="1" x14ac:dyDescent="0.25">
      <c r="B39" s="60"/>
      <c r="C39" s="41" t="s">
        <v>46</v>
      </c>
      <c r="D39" s="3">
        <v>49155.39</v>
      </c>
      <c r="E39" s="4">
        <v>5657.91</v>
      </c>
      <c r="F39" s="4">
        <f t="shared" si="0"/>
        <v>54813.3</v>
      </c>
      <c r="G39" s="19">
        <f t="shared" si="1"/>
        <v>3.1405120229822364E-2</v>
      </c>
    </row>
    <row r="40" spans="2:7" ht="14.25" thickTop="1" thickBot="1" x14ac:dyDescent="0.25">
      <c r="B40" s="60"/>
      <c r="C40" s="41" t="s">
        <v>75</v>
      </c>
      <c r="D40" s="3">
        <v>125.77</v>
      </c>
      <c r="E40" s="4">
        <v>8270.33</v>
      </c>
      <c r="F40" s="4">
        <f t="shared" si="0"/>
        <v>8396.1</v>
      </c>
      <c r="G40" s="19">
        <f t="shared" si="1"/>
        <v>4.8105209859944861E-3</v>
      </c>
    </row>
    <row r="41" spans="2:7" ht="14.25" thickTop="1" thickBot="1" x14ac:dyDescent="0.25">
      <c r="B41" s="60"/>
      <c r="C41" s="41" t="s">
        <v>80</v>
      </c>
      <c r="D41" s="3">
        <v>1852.67</v>
      </c>
      <c r="E41" s="4"/>
      <c r="F41" s="4">
        <f t="shared" si="0"/>
        <v>1852.67</v>
      </c>
      <c r="G41" s="19">
        <f t="shared" si="1"/>
        <v>1.0614818683820351E-3</v>
      </c>
    </row>
    <row r="42" spans="2:7" ht="14.25" thickTop="1" thickBot="1" x14ac:dyDescent="0.25">
      <c r="B42" s="60"/>
      <c r="C42" s="41" t="s">
        <v>81</v>
      </c>
      <c r="D42" s="3"/>
      <c r="E42" s="4">
        <v>456.33</v>
      </c>
      <c r="F42" s="4">
        <f t="shared" si="0"/>
        <v>456.33</v>
      </c>
      <c r="G42" s="19">
        <f t="shared" si="1"/>
        <v>2.6145294142981428E-4</v>
      </c>
    </row>
    <row r="43" spans="2:7" ht="14.25" thickTop="1" thickBot="1" x14ac:dyDescent="0.25">
      <c r="B43" s="60"/>
      <c r="C43" s="41" t="s">
        <v>85</v>
      </c>
      <c r="D43" s="3">
        <v>14209.76</v>
      </c>
      <c r="E43" s="4">
        <v>1301.55</v>
      </c>
      <c r="F43" s="4">
        <f t="shared" si="0"/>
        <v>15511.31</v>
      </c>
      <c r="G43" s="19">
        <f t="shared" si="1"/>
        <v>8.8871597855273432E-3</v>
      </c>
    </row>
    <row r="44" spans="2:7" ht="14.25" thickTop="1" thickBot="1" x14ac:dyDescent="0.25">
      <c r="B44" s="60"/>
      <c r="C44" s="41" t="s">
        <v>89</v>
      </c>
      <c r="D44" s="3">
        <v>8911.92</v>
      </c>
      <c r="E44" s="4"/>
      <c r="F44" s="4">
        <f t="shared" si="0"/>
        <v>8911.92</v>
      </c>
      <c r="G44" s="19">
        <f t="shared" si="1"/>
        <v>5.1060585492673956E-3</v>
      </c>
    </row>
    <row r="45" spans="2:7" ht="14.25" thickTop="1" thickBot="1" x14ac:dyDescent="0.25">
      <c r="B45" s="60"/>
      <c r="C45" s="41" t="s">
        <v>91</v>
      </c>
      <c r="D45" s="3">
        <v>9.6300000000000008</v>
      </c>
      <c r="E45" s="4"/>
      <c r="F45" s="4">
        <f t="shared" si="0"/>
        <v>9.6300000000000008</v>
      </c>
      <c r="G45" s="19">
        <f t="shared" si="1"/>
        <v>5.5174803891243436E-6</v>
      </c>
    </row>
    <row r="46" spans="2:7" ht="14.25" thickTop="1" thickBot="1" x14ac:dyDescent="0.25">
      <c r="B46" s="60"/>
      <c r="C46" s="41" t="s">
        <v>92</v>
      </c>
      <c r="D46" s="3">
        <v>14.4</v>
      </c>
      <c r="E46" s="4"/>
      <c r="F46" s="4">
        <f t="shared" si="0"/>
        <v>14.4</v>
      </c>
      <c r="G46" s="19">
        <f t="shared" si="1"/>
        <v>8.2504379650457476E-6</v>
      </c>
    </row>
    <row r="47" spans="2:7" ht="14.25" thickTop="1" thickBot="1" x14ac:dyDescent="0.25">
      <c r="B47" s="60"/>
      <c r="C47" s="41" t="s">
        <v>94</v>
      </c>
      <c r="D47" s="3">
        <v>557.79</v>
      </c>
      <c r="E47" s="4">
        <v>1451.87</v>
      </c>
      <c r="F47" s="4">
        <f t="shared" si="0"/>
        <v>2009.6599999999999</v>
      </c>
      <c r="G47" s="19">
        <f t="shared" si="1"/>
        <v>1.1514288306134607E-3</v>
      </c>
    </row>
    <row r="48" spans="2:7" ht="14.25" thickTop="1" thickBot="1" x14ac:dyDescent="0.25">
      <c r="B48" s="60"/>
      <c r="C48" s="41" t="s">
        <v>97</v>
      </c>
      <c r="D48" s="3">
        <v>2724.08</v>
      </c>
      <c r="E48" s="4"/>
      <c r="F48" s="4">
        <f t="shared" si="0"/>
        <v>2724.08</v>
      </c>
      <c r="G48" s="19">
        <f t="shared" si="1"/>
        <v>1.5607536841542929E-3</v>
      </c>
    </row>
    <row r="49" spans="2:7" ht="14.25" thickTop="1" thickBot="1" x14ac:dyDescent="0.25">
      <c r="B49" s="60"/>
      <c r="C49" s="41" t="s">
        <v>98</v>
      </c>
      <c r="D49" s="3">
        <v>1147.08</v>
      </c>
      <c r="E49" s="4"/>
      <c r="F49" s="4">
        <f t="shared" si="0"/>
        <v>1147.08</v>
      </c>
      <c r="G49" s="19">
        <f t="shared" si="1"/>
        <v>6.5721613756560243E-4</v>
      </c>
    </row>
    <row r="50" spans="2:7" ht="14.25" thickTop="1" thickBot="1" x14ac:dyDescent="0.25">
      <c r="B50" s="60"/>
      <c r="C50" s="41" t="s">
        <v>65</v>
      </c>
      <c r="D50" s="3">
        <v>11630.08</v>
      </c>
      <c r="E50" s="4"/>
      <c r="F50" s="4">
        <f t="shared" si="0"/>
        <v>11630.08</v>
      </c>
      <c r="G50" s="19">
        <f t="shared" si="1"/>
        <v>6.6634203867027252E-3</v>
      </c>
    </row>
    <row r="51" spans="2:7" ht="14.25" thickTop="1" thickBot="1" x14ac:dyDescent="0.25">
      <c r="B51" s="60" t="s">
        <v>102</v>
      </c>
      <c r="C51" s="14" t="s">
        <v>7</v>
      </c>
      <c r="D51" s="15">
        <v>100570</v>
      </c>
      <c r="E51" s="16"/>
      <c r="F51" s="16">
        <f t="shared" si="0"/>
        <v>100570</v>
      </c>
      <c r="G51" s="47">
        <f t="shared" si="1"/>
        <v>5.762128792671186E-2</v>
      </c>
    </row>
    <row r="52" spans="2:7" ht="14.25" thickTop="1" thickBot="1" x14ac:dyDescent="0.25">
      <c r="B52" s="60"/>
      <c r="C52" s="41" t="s">
        <v>23</v>
      </c>
      <c r="D52" s="3"/>
      <c r="E52" s="4">
        <v>5510.63</v>
      </c>
      <c r="F52" s="4">
        <f t="shared" si="0"/>
        <v>5510.63</v>
      </c>
      <c r="G52" s="19">
        <f t="shared" si="1"/>
        <v>3.157299372452781E-3</v>
      </c>
    </row>
    <row r="53" spans="2:7" ht="14.25" thickTop="1" thickBot="1" x14ac:dyDescent="0.25">
      <c r="B53" s="60"/>
      <c r="C53" s="41" t="s">
        <v>24</v>
      </c>
      <c r="D53" s="3"/>
      <c r="E53" s="4">
        <v>29474.28</v>
      </c>
      <c r="F53" s="4">
        <f t="shared" si="0"/>
        <v>29474.28</v>
      </c>
      <c r="G53" s="19">
        <f t="shared" si="1"/>
        <v>1.6887202687804762E-2</v>
      </c>
    </row>
    <row r="54" spans="2:7" ht="14.25" thickTop="1" thickBot="1" x14ac:dyDescent="0.25">
      <c r="B54" s="60"/>
      <c r="C54" s="41" t="s">
        <v>25</v>
      </c>
      <c r="D54" s="3"/>
      <c r="E54" s="4">
        <v>2344.58</v>
      </c>
      <c r="F54" s="4">
        <f t="shared" si="0"/>
        <v>2344.58</v>
      </c>
      <c r="G54" s="19">
        <f t="shared" si="1"/>
        <v>1.343320266950483E-3</v>
      </c>
    </row>
    <row r="55" spans="2:7" ht="14.25" thickTop="1" thickBot="1" x14ac:dyDescent="0.25">
      <c r="B55" s="60"/>
      <c r="C55" s="41" t="s">
        <v>48</v>
      </c>
      <c r="D55" s="3"/>
      <c r="E55" s="4">
        <v>19838.009999999998</v>
      </c>
      <c r="F55" s="4">
        <f t="shared" si="0"/>
        <v>19838.009999999998</v>
      </c>
      <c r="G55" s="19">
        <f t="shared" si="1"/>
        <v>1.1366129920483137E-2</v>
      </c>
    </row>
    <row r="56" spans="2:7" ht="14.25" thickTop="1" thickBot="1" x14ac:dyDescent="0.25">
      <c r="B56" s="60"/>
      <c r="C56" s="41" t="s">
        <v>49</v>
      </c>
      <c r="D56" s="3">
        <v>84809.1</v>
      </c>
      <c r="E56" s="4"/>
      <c r="F56" s="4">
        <f t="shared" si="0"/>
        <v>84809.1</v>
      </c>
      <c r="G56" s="19">
        <f t="shared" si="1"/>
        <v>4.8591126279261203E-2</v>
      </c>
    </row>
    <row r="57" spans="2:7" ht="14.25" thickTop="1" thickBot="1" x14ac:dyDescent="0.25">
      <c r="B57" s="60"/>
      <c r="C57" s="41" t="s">
        <v>50</v>
      </c>
      <c r="D57" s="3">
        <v>24652.240000000002</v>
      </c>
      <c r="E57" s="4"/>
      <c r="F57" s="4">
        <f t="shared" si="0"/>
        <v>24652.240000000002</v>
      </c>
      <c r="G57" s="19">
        <f t="shared" si="1"/>
        <v>1.4124428945793013E-2</v>
      </c>
    </row>
    <row r="58" spans="2:7" ht="14.25" thickTop="1" thickBot="1" x14ac:dyDescent="0.25">
      <c r="B58" s="60"/>
      <c r="C58" s="14" t="s">
        <v>62</v>
      </c>
      <c r="D58" s="15">
        <v>239314.11</v>
      </c>
      <c r="E58" s="16">
        <v>83737.16</v>
      </c>
      <c r="F58" s="16">
        <f t="shared" si="0"/>
        <v>323051.27</v>
      </c>
      <c r="G58" s="47">
        <f t="shared" si="1"/>
        <v>0.18509128212946141</v>
      </c>
    </row>
    <row r="59" spans="2:7" ht="14.25" thickTop="1" thickBot="1" x14ac:dyDescent="0.25">
      <c r="B59" s="60"/>
      <c r="C59" s="41" t="s">
        <v>63</v>
      </c>
      <c r="D59" s="3">
        <v>17206.41</v>
      </c>
      <c r="E59" s="4">
        <v>5486.61</v>
      </c>
      <c r="F59" s="4">
        <f t="shared" si="0"/>
        <v>22693.02</v>
      </c>
      <c r="G59" s="19">
        <f t="shared" si="1"/>
        <v>1.3001899565940448E-2</v>
      </c>
    </row>
    <row r="60" spans="2:7" ht="13.5" thickTop="1" x14ac:dyDescent="0.2">
      <c r="B60" s="45"/>
      <c r="C60" s="20"/>
      <c r="D60" s="6">
        <v>1161067</v>
      </c>
      <c r="E60" s="7">
        <v>584294.89</v>
      </c>
      <c r="F60" s="6">
        <f t="shared" si="0"/>
        <v>1745361.8900000001</v>
      </c>
      <c r="G60" s="46">
        <f t="shared" si="1"/>
        <v>1</v>
      </c>
    </row>
  </sheetData>
  <mergeCells count="3">
    <mergeCell ref="B4:B50"/>
    <mergeCell ref="B51:B59"/>
    <mergeCell ref="B1:G1"/>
  </mergeCells>
  <conditionalFormatting sqref="G4:G59">
    <cfRule type="cellIs" dxfId="5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topLeftCell="A16" zoomScale="90" zoomScaleNormal="90" workbookViewId="0">
      <selection sqref="A1:XFD2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7433</v>
      </c>
      <c r="E4" s="4"/>
      <c r="F4" s="4">
        <f>SUM(D4,E4)</f>
        <v>7433</v>
      </c>
      <c r="G4" s="19">
        <f>F4/$F$50</f>
        <v>5.2507486431657199E-3</v>
      </c>
    </row>
    <row r="5" spans="2:7" ht="14.25" thickTop="1" thickBot="1" x14ac:dyDescent="0.25">
      <c r="B5" s="60"/>
      <c r="C5" s="41" t="s">
        <v>7</v>
      </c>
      <c r="D5" s="3">
        <v>18275</v>
      </c>
      <c r="E5" s="4"/>
      <c r="F5" s="4">
        <f t="shared" ref="F5:F50" si="0">SUM(D5,E5)</f>
        <v>18275</v>
      </c>
      <c r="G5" s="19">
        <f t="shared" ref="G5:G50" si="1">F5/$F$50</f>
        <v>1.2909650404123977E-2</v>
      </c>
    </row>
    <row r="6" spans="2:7" ht="14.25" thickTop="1" thickBot="1" x14ac:dyDescent="0.25">
      <c r="B6" s="60"/>
      <c r="C6" s="41" t="s">
        <v>9</v>
      </c>
      <c r="D6" s="3">
        <v>13745.14</v>
      </c>
      <c r="E6" s="4"/>
      <c r="F6" s="4">
        <f t="shared" si="0"/>
        <v>13745.14</v>
      </c>
      <c r="G6" s="19">
        <f t="shared" si="1"/>
        <v>9.7097101042812935E-3</v>
      </c>
    </row>
    <row r="7" spans="2:7" ht="14.25" thickTop="1" thickBot="1" x14ac:dyDescent="0.25">
      <c r="B7" s="60"/>
      <c r="C7" s="41" t="s">
        <v>10</v>
      </c>
      <c r="D7" s="3">
        <v>177.98</v>
      </c>
      <c r="E7" s="4"/>
      <c r="F7" s="4">
        <f t="shared" si="0"/>
        <v>177.98</v>
      </c>
      <c r="G7" s="19">
        <f t="shared" si="1"/>
        <v>1.2572692634341918E-4</v>
      </c>
    </row>
    <row r="8" spans="2:7" ht="14.25" thickTop="1" thickBot="1" x14ac:dyDescent="0.25">
      <c r="B8" s="60"/>
      <c r="C8" s="41" t="s">
        <v>13</v>
      </c>
      <c r="D8" s="3"/>
      <c r="E8" s="4">
        <v>82.3</v>
      </c>
      <c r="F8" s="4">
        <f t="shared" si="0"/>
        <v>82.3</v>
      </c>
      <c r="G8" s="19">
        <f t="shared" si="1"/>
        <v>5.8137577469734793E-5</v>
      </c>
    </row>
    <row r="9" spans="2:7" ht="14.25" thickTop="1" thickBot="1" x14ac:dyDescent="0.25">
      <c r="B9" s="60"/>
      <c r="C9" s="41" t="s">
        <v>16</v>
      </c>
      <c r="D9" s="3"/>
      <c r="E9" s="4">
        <v>270</v>
      </c>
      <c r="F9" s="4">
        <f t="shared" si="0"/>
        <v>270</v>
      </c>
      <c r="G9" s="19">
        <f t="shared" si="1"/>
        <v>1.9073081308418463E-4</v>
      </c>
    </row>
    <row r="10" spans="2:7" ht="14.25" thickTop="1" thickBot="1" x14ac:dyDescent="0.25">
      <c r="B10" s="60"/>
      <c r="C10" s="41" t="s">
        <v>19</v>
      </c>
      <c r="D10" s="3"/>
      <c r="E10" s="4">
        <v>3015.75</v>
      </c>
      <c r="F10" s="4">
        <f t="shared" si="0"/>
        <v>3015.75</v>
      </c>
      <c r="G10" s="19">
        <f t="shared" si="1"/>
        <v>2.1303572205875177E-3</v>
      </c>
    </row>
    <row r="11" spans="2:7" ht="14.25" thickTop="1" thickBot="1" x14ac:dyDescent="0.25">
      <c r="B11" s="60"/>
      <c r="C11" s="41" t="s">
        <v>21</v>
      </c>
      <c r="D11" s="3"/>
      <c r="E11" s="4">
        <v>3872</v>
      </c>
      <c r="F11" s="4">
        <f t="shared" si="0"/>
        <v>3872</v>
      </c>
      <c r="G11" s="19">
        <f t="shared" si="1"/>
        <v>2.7352211417109736E-3</v>
      </c>
    </row>
    <row r="12" spans="2:7" ht="14.25" thickTop="1" thickBot="1" x14ac:dyDescent="0.25">
      <c r="B12" s="60"/>
      <c r="C12" s="41" t="s">
        <v>24</v>
      </c>
      <c r="D12" s="3"/>
      <c r="E12" s="4">
        <v>8443.66</v>
      </c>
      <c r="F12" s="4">
        <f t="shared" si="0"/>
        <v>8443.66</v>
      </c>
      <c r="G12" s="19">
        <f t="shared" si="1"/>
        <v>5.9646893970607641E-3</v>
      </c>
    </row>
    <row r="13" spans="2:7" ht="14.25" thickTop="1" thickBot="1" x14ac:dyDescent="0.25">
      <c r="B13" s="60"/>
      <c r="C13" s="41" t="s">
        <v>25</v>
      </c>
      <c r="D13" s="3"/>
      <c r="E13" s="4">
        <v>71.760000000000005</v>
      </c>
      <c r="F13" s="4">
        <f t="shared" si="0"/>
        <v>71.760000000000005</v>
      </c>
      <c r="G13" s="19">
        <f t="shared" si="1"/>
        <v>5.0692011655263291E-5</v>
      </c>
    </row>
    <row r="14" spans="2:7" ht="14.25" thickTop="1" thickBot="1" x14ac:dyDescent="0.25">
      <c r="B14" s="60"/>
      <c r="C14" s="41" t="s">
        <v>27</v>
      </c>
      <c r="D14" s="3">
        <v>3897.6</v>
      </c>
      <c r="E14" s="4">
        <v>2715.08</v>
      </c>
      <c r="F14" s="4">
        <f t="shared" si="0"/>
        <v>6612.68</v>
      </c>
      <c r="G14" s="19">
        <f t="shared" si="1"/>
        <v>4.6712660483908368E-3</v>
      </c>
    </row>
    <row r="15" spans="2:7" ht="14.25" thickTop="1" thickBot="1" x14ac:dyDescent="0.25">
      <c r="B15" s="60"/>
      <c r="C15" s="41" t="s">
        <v>28</v>
      </c>
      <c r="D15" s="3"/>
      <c r="E15" s="4">
        <v>1058.4000000000001</v>
      </c>
      <c r="F15" s="4">
        <f t="shared" si="0"/>
        <v>1058.4000000000001</v>
      </c>
      <c r="G15" s="19">
        <f t="shared" si="1"/>
        <v>7.476647872900038E-4</v>
      </c>
    </row>
    <row r="16" spans="2:7" ht="14.25" thickTop="1" thickBot="1" x14ac:dyDescent="0.25">
      <c r="B16" s="60"/>
      <c r="C16" s="41" t="s">
        <v>29</v>
      </c>
      <c r="D16" s="3"/>
      <c r="E16" s="4">
        <v>3414.11</v>
      </c>
      <c r="F16" s="4">
        <f t="shared" si="0"/>
        <v>3414.11</v>
      </c>
      <c r="G16" s="19">
        <f t="shared" si="1"/>
        <v>2.4117628750327615E-3</v>
      </c>
    </row>
    <row r="17" spans="2:7" ht="14.25" thickTop="1" thickBot="1" x14ac:dyDescent="0.25">
      <c r="B17" s="60"/>
      <c r="C17" s="41" t="s">
        <v>31</v>
      </c>
      <c r="D17" s="3"/>
      <c r="E17" s="4">
        <v>567.25</v>
      </c>
      <c r="F17" s="4">
        <f t="shared" si="0"/>
        <v>567.25</v>
      </c>
      <c r="G17" s="19">
        <f t="shared" si="1"/>
        <v>4.007113100814953E-4</v>
      </c>
    </row>
    <row r="18" spans="2:7" ht="14.25" thickTop="1" thickBot="1" x14ac:dyDescent="0.25">
      <c r="B18" s="60"/>
      <c r="C18" s="41" t="s">
        <v>33</v>
      </c>
      <c r="D18" s="3"/>
      <c r="E18" s="4">
        <v>273</v>
      </c>
      <c r="F18" s="4">
        <f t="shared" si="0"/>
        <v>273</v>
      </c>
      <c r="G18" s="19">
        <f t="shared" si="1"/>
        <v>1.9285004434067555E-4</v>
      </c>
    </row>
    <row r="19" spans="2:7" ht="14.25" thickTop="1" thickBot="1" x14ac:dyDescent="0.25">
      <c r="B19" s="60"/>
      <c r="C19" s="41" t="s">
        <v>34</v>
      </c>
      <c r="D19" s="3"/>
      <c r="E19" s="4">
        <v>524.48</v>
      </c>
      <c r="F19" s="4">
        <f t="shared" si="0"/>
        <v>524.48</v>
      </c>
      <c r="G19" s="19">
        <f t="shared" si="1"/>
        <v>3.704981364681228E-4</v>
      </c>
    </row>
    <row r="20" spans="2:7" ht="14.25" thickTop="1" thickBot="1" x14ac:dyDescent="0.25">
      <c r="B20" s="60"/>
      <c r="C20" s="41" t="s">
        <v>35</v>
      </c>
      <c r="D20" s="3"/>
      <c r="E20" s="4">
        <v>330.21</v>
      </c>
      <c r="F20" s="4">
        <f t="shared" si="0"/>
        <v>330.21</v>
      </c>
      <c r="G20" s="19">
        <f t="shared" si="1"/>
        <v>2.3326378440195777E-4</v>
      </c>
    </row>
    <row r="21" spans="2:7" ht="14.25" thickTop="1" thickBot="1" x14ac:dyDescent="0.25">
      <c r="B21" s="60"/>
      <c r="C21" s="41" t="s">
        <v>38</v>
      </c>
      <c r="D21" s="3">
        <v>1793.54</v>
      </c>
      <c r="E21" s="4"/>
      <c r="F21" s="4">
        <f t="shared" si="0"/>
        <v>1793.54</v>
      </c>
      <c r="G21" s="19">
        <f t="shared" si="1"/>
        <v>1.2669753425889202E-3</v>
      </c>
    </row>
    <row r="22" spans="2:7" ht="14.25" thickTop="1" thickBot="1" x14ac:dyDescent="0.25">
      <c r="B22" s="60"/>
      <c r="C22" s="41" t="s">
        <v>39</v>
      </c>
      <c r="D22" s="3"/>
      <c r="E22" s="4">
        <v>1261.98</v>
      </c>
      <c r="F22" s="4">
        <f t="shared" si="0"/>
        <v>1261.98</v>
      </c>
      <c r="G22" s="19">
        <f t="shared" si="1"/>
        <v>8.9147582035547894E-4</v>
      </c>
    </row>
    <row r="23" spans="2:7" ht="14.25" thickTop="1" thickBot="1" x14ac:dyDescent="0.25">
      <c r="B23" s="60"/>
      <c r="C23" s="41" t="s">
        <v>40</v>
      </c>
      <c r="D23" s="3">
        <v>1134.8</v>
      </c>
      <c r="E23" s="4"/>
      <c r="F23" s="4">
        <f t="shared" si="0"/>
        <v>1134.8</v>
      </c>
      <c r="G23" s="19">
        <f t="shared" si="1"/>
        <v>8.0163454328863962E-4</v>
      </c>
    </row>
    <row r="24" spans="2:7" ht="14.25" thickTop="1" thickBot="1" x14ac:dyDescent="0.25">
      <c r="B24" s="60"/>
      <c r="C24" s="41" t="s">
        <v>41</v>
      </c>
      <c r="D24" s="3"/>
      <c r="E24" s="4">
        <v>989.52</v>
      </c>
      <c r="F24" s="4">
        <f t="shared" si="0"/>
        <v>989.52</v>
      </c>
      <c r="G24" s="19">
        <f t="shared" si="1"/>
        <v>6.9900723764097176E-4</v>
      </c>
    </row>
    <row r="25" spans="2:7" ht="14.25" thickTop="1" thickBot="1" x14ac:dyDescent="0.25">
      <c r="B25" s="60"/>
      <c r="C25" s="41" t="s">
        <v>45</v>
      </c>
      <c r="D25" s="3">
        <v>51800.56</v>
      </c>
      <c r="E25" s="4"/>
      <c r="F25" s="4">
        <f t="shared" si="0"/>
        <v>51800.56</v>
      </c>
      <c r="G25" s="19">
        <f t="shared" si="1"/>
        <v>3.6592455285244775E-2</v>
      </c>
    </row>
    <row r="26" spans="2:7" ht="14.25" thickTop="1" thickBot="1" x14ac:dyDescent="0.25">
      <c r="B26" s="60"/>
      <c r="C26" s="41" t="s">
        <v>46</v>
      </c>
      <c r="D26" s="3">
        <v>143</v>
      </c>
      <c r="E26" s="4"/>
      <c r="F26" s="4">
        <f t="shared" si="0"/>
        <v>143</v>
      </c>
      <c r="G26" s="19">
        <f t="shared" si="1"/>
        <v>1.0101668989273481E-4</v>
      </c>
    </row>
    <row r="27" spans="2:7" ht="14.25" thickTop="1" thickBot="1" x14ac:dyDescent="0.25">
      <c r="B27" s="60"/>
      <c r="C27" s="14" t="s">
        <v>48</v>
      </c>
      <c r="D27" s="15">
        <v>73423.350000000006</v>
      </c>
      <c r="E27" s="16"/>
      <c r="F27" s="16">
        <f t="shared" si="0"/>
        <v>73423.350000000006</v>
      </c>
      <c r="G27" s="47">
        <f t="shared" si="1"/>
        <v>5.1867019425424696E-2</v>
      </c>
    </row>
    <row r="28" spans="2:7" ht="14.25" thickTop="1" thickBot="1" x14ac:dyDescent="0.25">
      <c r="B28" s="60"/>
      <c r="C28" s="14" t="s">
        <v>49</v>
      </c>
      <c r="D28" s="15">
        <v>213644.25</v>
      </c>
      <c r="E28" s="16">
        <v>42728.85</v>
      </c>
      <c r="F28" s="16">
        <f t="shared" si="0"/>
        <v>256373.1</v>
      </c>
      <c r="G28" s="47">
        <f t="shared" si="1"/>
        <v>0.18110462894782584</v>
      </c>
    </row>
    <row r="29" spans="2:7" ht="14.25" thickTop="1" thickBot="1" x14ac:dyDescent="0.25">
      <c r="B29" s="60"/>
      <c r="C29" s="14" t="s">
        <v>50</v>
      </c>
      <c r="D29" s="15">
        <v>100897.7</v>
      </c>
      <c r="E29" s="16"/>
      <c r="F29" s="16">
        <f t="shared" si="0"/>
        <v>100897.7</v>
      </c>
      <c r="G29" s="47">
        <f t="shared" si="1"/>
        <v>7.1275186516015304E-2</v>
      </c>
    </row>
    <row r="30" spans="2:7" ht="14.25" thickTop="1" thickBot="1" x14ac:dyDescent="0.25">
      <c r="B30" s="60"/>
      <c r="C30" s="14" t="s">
        <v>56</v>
      </c>
      <c r="D30" s="15">
        <v>80563.259999999995</v>
      </c>
      <c r="E30" s="16">
        <v>30129.599999999999</v>
      </c>
      <c r="F30" s="16">
        <f t="shared" si="0"/>
        <v>110692.85999999999</v>
      </c>
      <c r="G30" s="47">
        <f t="shared" si="1"/>
        <v>7.819458959412523E-2</v>
      </c>
    </row>
    <row r="31" spans="2:7" ht="14.25" thickTop="1" thickBot="1" x14ac:dyDescent="0.25">
      <c r="B31" s="60"/>
      <c r="C31" s="41" t="s">
        <v>57</v>
      </c>
      <c r="D31" s="3">
        <v>6937.16</v>
      </c>
      <c r="E31" s="4">
        <v>15172.45</v>
      </c>
      <c r="F31" s="4">
        <f t="shared" si="0"/>
        <v>22109.61</v>
      </c>
      <c r="G31" s="19">
        <f t="shared" si="1"/>
        <v>1.5618458860274886E-2</v>
      </c>
    </row>
    <row r="32" spans="2:7" ht="14.25" thickTop="1" thickBot="1" x14ac:dyDescent="0.25">
      <c r="B32" s="60"/>
      <c r="C32" s="41" t="s">
        <v>62</v>
      </c>
      <c r="D32" s="3">
        <v>2004.07</v>
      </c>
      <c r="E32" s="4">
        <v>36037.699999999997</v>
      </c>
      <c r="F32" s="4">
        <f t="shared" si="0"/>
        <v>38041.769999999997</v>
      </c>
      <c r="G32" s="19">
        <f t="shared" si="1"/>
        <v>2.6873102678746451E-2</v>
      </c>
    </row>
    <row r="33" spans="2:7" ht="14.25" thickTop="1" thickBot="1" x14ac:dyDescent="0.25">
      <c r="B33" s="60"/>
      <c r="C33" s="14" t="s">
        <v>63</v>
      </c>
      <c r="D33" s="15">
        <v>109587.57</v>
      </c>
      <c r="E33" s="16">
        <v>39958.32</v>
      </c>
      <c r="F33" s="16">
        <f t="shared" si="0"/>
        <v>149545.89000000001</v>
      </c>
      <c r="G33" s="47">
        <f t="shared" si="1"/>
        <v>0.10564077478925199</v>
      </c>
    </row>
    <row r="34" spans="2:7" ht="14.25" thickTop="1" thickBot="1" x14ac:dyDescent="0.25">
      <c r="B34" s="60"/>
      <c r="C34" s="41" t="s">
        <v>64</v>
      </c>
      <c r="D34" s="3">
        <v>15788.08</v>
      </c>
      <c r="E34" s="4">
        <v>6096.35</v>
      </c>
      <c r="F34" s="4">
        <f t="shared" si="0"/>
        <v>21884.43</v>
      </c>
      <c r="G34" s="19">
        <f t="shared" si="1"/>
        <v>1.5459389362162675E-2</v>
      </c>
    </row>
    <row r="35" spans="2:7" ht="14.25" thickTop="1" thickBot="1" x14ac:dyDescent="0.25">
      <c r="B35" s="60"/>
      <c r="C35" s="41" t="s">
        <v>65</v>
      </c>
      <c r="D35" s="3">
        <v>767.34</v>
      </c>
      <c r="E35" s="4">
        <v>1642.78</v>
      </c>
      <c r="F35" s="4">
        <f t="shared" si="0"/>
        <v>2410.12</v>
      </c>
      <c r="G35" s="19">
        <f t="shared" si="1"/>
        <v>1.7025338786313148E-3</v>
      </c>
    </row>
    <row r="36" spans="2:7" ht="14.25" thickTop="1" thickBot="1" x14ac:dyDescent="0.25">
      <c r="B36" s="60"/>
      <c r="C36" s="41" t="s">
        <v>67</v>
      </c>
      <c r="D36" s="3">
        <v>32710.55</v>
      </c>
      <c r="E36" s="4">
        <v>2308.4899999999998</v>
      </c>
      <c r="F36" s="4">
        <f t="shared" si="0"/>
        <v>35019.040000000001</v>
      </c>
      <c r="G36" s="19">
        <f t="shared" si="1"/>
        <v>2.4737814713435499E-2</v>
      </c>
    </row>
    <row r="37" spans="2:7" ht="14.25" thickTop="1" thickBot="1" x14ac:dyDescent="0.25">
      <c r="B37" s="60"/>
      <c r="C37" s="41" t="s">
        <v>70</v>
      </c>
      <c r="D37" s="3">
        <v>3203.14</v>
      </c>
      <c r="E37" s="4">
        <v>1235.4000000000001</v>
      </c>
      <c r="F37" s="4">
        <f t="shared" si="0"/>
        <v>4438.54</v>
      </c>
      <c r="G37" s="19">
        <f t="shared" si="1"/>
        <v>3.1354309003950994E-3</v>
      </c>
    </row>
    <row r="38" spans="2:7" ht="14.25" thickTop="1" thickBot="1" x14ac:dyDescent="0.25">
      <c r="B38" s="60"/>
      <c r="C38" s="41" t="s">
        <v>71</v>
      </c>
      <c r="D38" s="3">
        <v>14748.02</v>
      </c>
      <c r="E38" s="4"/>
      <c r="F38" s="4">
        <f t="shared" si="0"/>
        <v>14748.02</v>
      </c>
      <c r="G38" s="19">
        <f t="shared" si="1"/>
        <v>1.0418154985117839E-2</v>
      </c>
    </row>
    <row r="39" spans="2:7" ht="14.25" thickTop="1" thickBot="1" x14ac:dyDescent="0.25">
      <c r="B39" s="60"/>
      <c r="C39" s="41" t="s">
        <v>73</v>
      </c>
      <c r="D39" s="3"/>
      <c r="E39" s="4">
        <v>20179.54</v>
      </c>
      <c r="F39" s="4">
        <f t="shared" si="0"/>
        <v>20179.54</v>
      </c>
      <c r="G39" s="19">
        <f t="shared" si="1"/>
        <v>1.4255037303203063E-2</v>
      </c>
    </row>
    <row r="40" spans="2:7" ht="14.25" thickTop="1" thickBot="1" x14ac:dyDescent="0.25">
      <c r="B40" s="60"/>
      <c r="C40" s="41" t="s">
        <v>49</v>
      </c>
      <c r="D40" s="3">
        <v>941.7</v>
      </c>
      <c r="E40" s="4">
        <v>4140.16</v>
      </c>
      <c r="F40" s="4">
        <f t="shared" si="0"/>
        <v>5081.8599999999997</v>
      </c>
      <c r="G40" s="19">
        <f t="shared" si="1"/>
        <v>3.5898788510370164E-3</v>
      </c>
    </row>
    <row r="41" spans="2:7" ht="14.25" thickTop="1" thickBot="1" x14ac:dyDescent="0.25">
      <c r="B41" s="60"/>
      <c r="C41" s="41" t="s">
        <v>46</v>
      </c>
      <c r="D41" s="3"/>
      <c r="E41" s="4">
        <v>14684.67</v>
      </c>
      <c r="F41" s="4">
        <f t="shared" si="0"/>
        <v>14684.67</v>
      </c>
      <c r="G41" s="19">
        <f t="shared" si="1"/>
        <v>1.0373403885084939E-2</v>
      </c>
    </row>
    <row r="42" spans="2:7" ht="14.25" thickTop="1" thickBot="1" x14ac:dyDescent="0.25">
      <c r="B42" s="60"/>
      <c r="C42" s="41" t="s">
        <v>85</v>
      </c>
      <c r="D42" s="3">
        <v>23226.14</v>
      </c>
      <c r="E42" s="4">
        <v>6549.44</v>
      </c>
      <c r="F42" s="4">
        <f t="shared" si="0"/>
        <v>29775.579999999998</v>
      </c>
      <c r="G42" s="19">
        <f t="shared" si="1"/>
        <v>2.10337799387155E-2</v>
      </c>
    </row>
    <row r="43" spans="2:7" ht="14.25" thickTop="1" thickBot="1" x14ac:dyDescent="0.25">
      <c r="B43" s="60"/>
      <c r="C43" s="41" t="s">
        <v>86</v>
      </c>
      <c r="D43" s="3"/>
      <c r="E43" s="4">
        <v>14431</v>
      </c>
      <c r="F43" s="4">
        <f t="shared" si="0"/>
        <v>14431</v>
      </c>
      <c r="G43" s="19">
        <f t="shared" si="1"/>
        <v>1.0194208754140253E-2</v>
      </c>
    </row>
    <row r="44" spans="2:7" ht="14.25" thickTop="1" thickBot="1" x14ac:dyDescent="0.25">
      <c r="B44" s="60"/>
      <c r="C44" s="41" t="s">
        <v>90</v>
      </c>
      <c r="D44" s="3">
        <v>140.47</v>
      </c>
      <c r="E44" s="4"/>
      <c r="F44" s="4">
        <f t="shared" si="0"/>
        <v>140.47</v>
      </c>
      <c r="G44" s="19">
        <f t="shared" si="1"/>
        <v>9.9229471533094127E-5</v>
      </c>
    </row>
    <row r="45" spans="2:7" ht="14.25" thickTop="1" thickBot="1" x14ac:dyDescent="0.25">
      <c r="B45" s="60"/>
      <c r="C45" s="41" t="s">
        <v>93</v>
      </c>
      <c r="D45" s="3">
        <v>10360.120000000001</v>
      </c>
      <c r="E45" s="4"/>
      <c r="F45" s="4">
        <f t="shared" si="0"/>
        <v>10360.120000000001</v>
      </c>
      <c r="G45" s="19">
        <f t="shared" si="1"/>
        <v>7.3184967083323067E-3</v>
      </c>
    </row>
    <row r="46" spans="2:7" ht="14.25" thickTop="1" thickBot="1" x14ac:dyDescent="0.25">
      <c r="B46" s="60"/>
      <c r="C46" s="41" t="s">
        <v>76</v>
      </c>
      <c r="D46" s="3">
        <v>4488.26</v>
      </c>
      <c r="E46" s="4">
        <v>1572.74</v>
      </c>
      <c r="F46" s="4">
        <f t="shared" si="0"/>
        <v>6061</v>
      </c>
      <c r="G46" s="19">
        <f t="shared" si="1"/>
        <v>4.2815535485305296E-3</v>
      </c>
    </row>
    <row r="47" spans="2:7" ht="14.25" thickTop="1" thickBot="1" x14ac:dyDescent="0.25">
      <c r="B47" s="60" t="s">
        <v>102</v>
      </c>
      <c r="C47" s="41" t="s">
        <v>7</v>
      </c>
      <c r="D47" s="3">
        <v>8100</v>
      </c>
      <c r="E47" s="4"/>
      <c r="F47" s="4">
        <f t="shared" si="0"/>
        <v>8100</v>
      </c>
      <c r="G47" s="19">
        <f t="shared" si="1"/>
        <v>5.7219243925255387E-3</v>
      </c>
    </row>
    <row r="48" spans="2:7" ht="14.25" thickTop="1" thickBot="1" x14ac:dyDescent="0.25">
      <c r="B48" s="60"/>
      <c r="C48" s="14" t="s">
        <v>56</v>
      </c>
      <c r="D48" s="15"/>
      <c r="E48" s="16">
        <v>180000</v>
      </c>
      <c r="F48" s="16">
        <f t="shared" si="0"/>
        <v>180000</v>
      </c>
      <c r="G48" s="47">
        <f t="shared" si="1"/>
        <v>0.12715387538945641</v>
      </c>
    </row>
    <row r="49" spans="2:7" ht="14.25" thickTop="1" thickBot="1" x14ac:dyDescent="0.25">
      <c r="B49" s="60"/>
      <c r="C49" s="14" t="s">
        <v>62</v>
      </c>
      <c r="D49" s="15"/>
      <c r="E49" s="16">
        <v>171918.87</v>
      </c>
      <c r="F49" s="16">
        <f t="shared" si="0"/>
        <v>171918.87</v>
      </c>
      <c r="G49" s="47">
        <f t="shared" si="1"/>
        <v>0.1214452809615342</v>
      </c>
    </row>
    <row r="50" spans="2:7" ht="13.5" thickTop="1" x14ac:dyDescent="0.2">
      <c r="B50" s="45"/>
      <c r="C50" s="20"/>
      <c r="D50" s="6">
        <v>799931.8</v>
      </c>
      <c r="E50" s="7">
        <v>615675.86</v>
      </c>
      <c r="F50" s="7">
        <f t="shared" si="0"/>
        <v>1415607.6600000001</v>
      </c>
      <c r="G50" s="36">
        <f t="shared" si="1"/>
        <v>1</v>
      </c>
    </row>
  </sheetData>
  <mergeCells count="3">
    <mergeCell ref="B4:B46"/>
    <mergeCell ref="B47:B49"/>
    <mergeCell ref="B1:G1"/>
  </mergeCells>
  <conditionalFormatting sqref="G4:G49">
    <cfRule type="cellIs" dxfId="4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9166.9599999999991</v>
      </c>
      <c r="E4" s="4"/>
      <c r="F4" s="4">
        <f>SUM(D4,E4)</f>
        <v>9166.9599999999991</v>
      </c>
      <c r="G4" s="19">
        <f>F4/$F$43</f>
        <v>8.2547819164359021E-3</v>
      </c>
    </row>
    <row r="5" spans="2:7" ht="14.25" thickTop="1" thickBot="1" x14ac:dyDescent="0.25">
      <c r="B5" s="60"/>
      <c r="C5" s="41" t="s">
        <v>7</v>
      </c>
      <c r="D5" s="3">
        <v>27850</v>
      </c>
      <c r="E5" s="4"/>
      <c r="F5" s="4">
        <f t="shared" ref="F5:F43" si="0">SUM(D5,E5)</f>
        <v>27850</v>
      </c>
      <c r="G5" s="19">
        <f t="shared" ref="G5:G43" si="1">F5/$F$43</f>
        <v>2.5078725812345628E-2</v>
      </c>
    </row>
    <row r="6" spans="2:7" ht="14.25" thickTop="1" thickBot="1" x14ac:dyDescent="0.25">
      <c r="B6" s="60"/>
      <c r="C6" s="41" t="s">
        <v>9</v>
      </c>
      <c r="D6" s="3">
        <v>6506.8</v>
      </c>
      <c r="E6" s="4"/>
      <c r="F6" s="4">
        <f t="shared" si="0"/>
        <v>6506.8</v>
      </c>
      <c r="G6" s="19">
        <f t="shared" si="1"/>
        <v>5.8593268623256924E-3</v>
      </c>
    </row>
    <row r="7" spans="2:7" ht="14.25" thickTop="1" thickBot="1" x14ac:dyDescent="0.25">
      <c r="B7" s="60"/>
      <c r="C7" s="41" t="s">
        <v>17</v>
      </c>
      <c r="D7" s="3"/>
      <c r="E7" s="4">
        <v>4659.75</v>
      </c>
      <c r="F7" s="4">
        <f t="shared" si="0"/>
        <v>4659.75</v>
      </c>
      <c r="G7" s="19">
        <f t="shared" si="1"/>
        <v>4.1960715477227127E-3</v>
      </c>
    </row>
    <row r="8" spans="2:7" ht="14.25" thickTop="1" thickBot="1" x14ac:dyDescent="0.25">
      <c r="B8" s="60"/>
      <c r="C8" s="41" t="s">
        <v>20</v>
      </c>
      <c r="D8" s="3">
        <v>878</v>
      </c>
      <c r="E8" s="4"/>
      <c r="F8" s="4">
        <f t="shared" si="0"/>
        <v>878</v>
      </c>
      <c r="G8" s="19">
        <f t="shared" si="1"/>
        <v>7.9063272040357131E-4</v>
      </c>
    </row>
    <row r="9" spans="2:7" ht="14.25" thickTop="1" thickBot="1" x14ac:dyDescent="0.25">
      <c r="B9" s="60"/>
      <c r="C9" s="41" t="s">
        <v>27</v>
      </c>
      <c r="D9" s="3"/>
      <c r="E9" s="4">
        <v>827</v>
      </c>
      <c r="F9" s="4">
        <f t="shared" si="0"/>
        <v>827</v>
      </c>
      <c r="G9" s="19">
        <f t="shared" si="1"/>
        <v>7.447075851637284E-4</v>
      </c>
    </row>
    <row r="10" spans="2:7" ht="14.25" thickTop="1" thickBot="1" x14ac:dyDescent="0.25">
      <c r="B10" s="60"/>
      <c r="C10" s="41" t="s">
        <v>188</v>
      </c>
      <c r="D10" s="3"/>
      <c r="E10" s="4">
        <v>2008.75</v>
      </c>
      <c r="F10" s="4">
        <f t="shared" si="0"/>
        <v>2008.75</v>
      </c>
      <c r="G10" s="19">
        <f t="shared" si="1"/>
        <v>1.8088650080987174E-3</v>
      </c>
    </row>
    <row r="11" spans="2:7" ht="14.25" thickTop="1" thickBot="1" x14ac:dyDescent="0.25">
      <c r="B11" s="60"/>
      <c r="C11" s="41" t="s">
        <v>34</v>
      </c>
      <c r="D11" s="3">
        <v>94.96</v>
      </c>
      <c r="E11" s="4">
        <v>263.2</v>
      </c>
      <c r="F11" s="4">
        <f t="shared" si="0"/>
        <v>358.15999999999997</v>
      </c>
      <c r="G11" s="19">
        <f t="shared" si="1"/>
        <v>3.225205183823953E-4</v>
      </c>
    </row>
    <row r="12" spans="2:7" ht="14.25" thickTop="1" thickBot="1" x14ac:dyDescent="0.25">
      <c r="B12" s="60"/>
      <c r="C12" s="41" t="s">
        <v>37</v>
      </c>
      <c r="D12" s="3">
        <v>242</v>
      </c>
      <c r="E12" s="4">
        <v>799.81</v>
      </c>
      <c r="F12" s="4">
        <f t="shared" si="0"/>
        <v>1041.81</v>
      </c>
      <c r="G12" s="19">
        <f t="shared" si="1"/>
        <v>9.3814245380825128E-4</v>
      </c>
    </row>
    <row r="13" spans="2:7" ht="14.25" thickTop="1" thickBot="1" x14ac:dyDescent="0.25">
      <c r="B13" s="60"/>
      <c r="C13" s="41" t="s">
        <v>38</v>
      </c>
      <c r="D13" s="3"/>
      <c r="E13" s="4">
        <v>122.28</v>
      </c>
      <c r="F13" s="4">
        <f t="shared" si="0"/>
        <v>122.28</v>
      </c>
      <c r="G13" s="19">
        <f t="shared" si="1"/>
        <v>1.1011226543388236E-4</v>
      </c>
    </row>
    <row r="14" spans="2:7" ht="14.25" thickTop="1" thickBot="1" x14ac:dyDescent="0.25">
      <c r="B14" s="60"/>
      <c r="C14" s="41" t="s">
        <v>40</v>
      </c>
      <c r="D14" s="3">
        <v>1166.67</v>
      </c>
      <c r="E14" s="4"/>
      <c r="F14" s="4">
        <f t="shared" si="0"/>
        <v>1166.67</v>
      </c>
      <c r="G14" s="19">
        <f t="shared" si="1"/>
        <v>1.0505779907895611E-3</v>
      </c>
    </row>
    <row r="15" spans="2:7" ht="14.25" thickTop="1" thickBot="1" x14ac:dyDescent="0.25">
      <c r="B15" s="60"/>
      <c r="C15" s="41" t="s">
        <v>48</v>
      </c>
      <c r="D15" s="3">
        <v>16948.46</v>
      </c>
      <c r="E15" s="4">
        <v>29045.51</v>
      </c>
      <c r="F15" s="4">
        <f t="shared" si="0"/>
        <v>45993.97</v>
      </c>
      <c r="G15" s="19">
        <f t="shared" si="1"/>
        <v>4.1417241028770216E-2</v>
      </c>
    </row>
    <row r="16" spans="2:7" ht="14.25" thickTop="1" thickBot="1" x14ac:dyDescent="0.25">
      <c r="B16" s="60"/>
      <c r="C16" s="14" t="s">
        <v>49</v>
      </c>
      <c r="D16" s="15">
        <v>138899.16</v>
      </c>
      <c r="E16" s="16">
        <v>79321.11</v>
      </c>
      <c r="F16" s="16">
        <f t="shared" si="0"/>
        <v>218220.27000000002</v>
      </c>
      <c r="G16" s="47">
        <f t="shared" si="1"/>
        <v>0.19650579238872651</v>
      </c>
    </row>
    <row r="17" spans="2:7" ht="14.25" thickTop="1" thickBot="1" x14ac:dyDescent="0.25">
      <c r="B17" s="60"/>
      <c r="C17" s="14" t="s">
        <v>50</v>
      </c>
      <c r="D17" s="15">
        <v>95439.57</v>
      </c>
      <c r="E17" s="16">
        <v>95439.57</v>
      </c>
      <c r="F17" s="16">
        <f t="shared" si="0"/>
        <v>190879.14</v>
      </c>
      <c r="G17" s="47">
        <f t="shared" si="1"/>
        <v>0.17188530037186123</v>
      </c>
    </row>
    <row r="18" spans="2:7" ht="14.25" thickTop="1" thickBot="1" x14ac:dyDescent="0.25">
      <c r="B18" s="60"/>
      <c r="C18" s="41" t="s">
        <v>51</v>
      </c>
      <c r="D18" s="3">
        <v>13975.31</v>
      </c>
      <c r="E18" s="4">
        <v>9000</v>
      </c>
      <c r="F18" s="4">
        <f t="shared" si="0"/>
        <v>22975.309999999998</v>
      </c>
      <c r="G18" s="19">
        <f t="shared" si="1"/>
        <v>2.0689102331908172E-2</v>
      </c>
    </row>
    <row r="19" spans="2:7" ht="14.25" thickTop="1" thickBot="1" x14ac:dyDescent="0.25">
      <c r="B19" s="60"/>
      <c r="C19" s="41" t="s">
        <v>56</v>
      </c>
      <c r="D19" s="3">
        <v>1702</v>
      </c>
      <c r="E19" s="4">
        <v>50697.5</v>
      </c>
      <c r="F19" s="4">
        <f t="shared" si="0"/>
        <v>52399.5</v>
      </c>
      <c r="G19" s="19">
        <f t="shared" si="1"/>
        <v>4.7185374980395142E-2</v>
      </c>
    </row>
    <row r="20" spans="2:7" ht="14.25" thickTop="1" thickBot="1" x14ac:dyDescent="0.25">
      <c r="B20" s="60"/>
      <c r="C20" s="41" t="s">
        <v>57</v>
      </c>
      <c r="D20" s="3"/>
      <c r="E20" s="4">
        <v>5374.16</v>
      </c>
      <c r="F20" s="4">
        <f t="shared" si="0"/>
        <v>5374.16</v>
      </c>
      <c r="G20" s="19">
        <f t="shared" si="1"/>
        <v>4.839392643148129E-3</v>
      </c>
    </row>
    <row r="21" spans="2:7" ht="14.25" thickTop="1" thickBot="1" x14ac:dyDescent="0.25">
      <c r="B21" s="60"/>
      <c r="C21" s="14" t="s">
        <v>63</v>
      </c>
      <c r="D21" s="15">
        <v>90329.38</v>
      </c>
      <c r="E21" s="16">
        <v>31936.09</v>
      </c>
      <c r="F21" s="16">
        <f t="shared" si="0"/>
        <v>122265.47</v>
      </c>
      <c r="G21" s="47">
        <f t="shared" si="1"/>
        <v>0.11009918127280324</v>
      </c>
    </row>
    <row r="22" spans="2:7" ht="14.25" thickTop="1" thickBot="1" x14ac:dyDescent="0.25">
      <c r="B22" s="60"/>
      <c r="C22" s="41" t="s">
        <v>64</v>
      </c>
      <c r="D22" s="3">
        <v>5974.24</v>
      </c>
      <c r="E22" s="4">
        <v>8577.82</v>
      </c>
      <c r="F22" s="4">
        <f t="shared" si="0"/>
        <v>14552.06</v>
      </c>
      <c r="G22" s="19">
        <f t="shared" si="1"/>
        <v>1.3104025951339401E-2</v>
      </c>
    </row>
    <row r="23" spans="2:7" ht="14.25" thickTop="1" thickBot="1" x14ac:dyDescent="0.25">
      <c r="B23" s="60"/>
      <c r="C23" s="41" t="s">
        <v>65</v>
      </c>
      <c r="D23" s="3">
        <v>245.46</v>
      </c>
      <c r="E23" s="4">
        <v>394.88</v>
      </c>
      <c r="F23" s="4">
        <f t="shared" si="0"/>
        <v>640.34</v>
      </c>
      <c r="G23" s="19">
        <f t="shared" si="1"/>
        <v>5.7662159018590311E-4</v>
      </c>
    </row>
    <row r="24" spans="2:7" ht="14.25" thickTop="1" thickBot="1" x14ac:dyDescent="0.25">
      <c r="B24" s="60"/>
      <c r="C24" s="41" t="s">
        <v>45</v>
      </c>
      <c r="D24" s="3">
        <v>2990</v>
      </c>
      <c r="E24" s="4"/>
      <c r="F24" s="4">
        <f t="shared" si="0"/>
        <v>2990</v>
      </c>
      <c r="G24" s="19">
        <f t="shared" si="1"/>
        <v>2.6924736150417748E-3</v>
      </c>
    </row>
    <row r="25" spans="2:7" ht="14.25" thickTop="1" thickBot="1" x14ac:dyDescent="0.25">
      <c r="B25" s="60"/>
      <c r="C25" s="41" t="s">
        <v>67</v>
      </c>
      <c r="D25" s="3">
        <v>4784.67</v>
      </c>
      <c r="E25" s="4">
        <v>3865.58</v>
      </c>
      <c r="F25" s="4">
        <f t="shared" si="0"/>
        <v>8650.25</v>
      </c>
      <c r="G25" s="19">
        <f t="shared" si="1"/>
        <v>7.789488257028466E-3</v>
      </c>
    </row>
    <row r="26" spans="2:7" ht="14.25" thickTop="1" thickBot="1" x14ac:dyDescent="0.25">
      <c r="B26" s="60"/>
      <c r="C26" s="41" t="s">
        <v>70</v>
      </c>
      <c r="D26" s="3">
        <v>3413.66</v>
      </c>
      <c r="E26" s="4"/>
      <c r="F26" s="4">
        <f t="shared" si="0"/>
        <v>3413.66</v>
      </c>
      <c r="G26" s="19">
        <f t="shared" si="1"/>
        <v>3.073976414957694E-3</v>
      </c>
    </row>
    <row r="27" spans="2:7" ht="14.25" thickTop="1" thickBot="1" x14ac:dyDescent="0.25">
      <c r="B27" s="60"/>
      <c r="C27" s="41" t="s">
        <v>71</v>
      </c>
      <c r="D27" s="3">
        <v>96.9</v>
      </c>
      <c r="E27" s="4"/>
      <c r="F27" s="4">
        <f t="shared" si="0"/>
        <v>96.9</v>
      </c>
      <c r="G27" s="19">
        <f t="shared" si="1"/>
        <v>8.7257756955701673E-5</v>
      </c>
    </row>
    <row r="28" spans="2:7" ht="14.25" thickTop="1" thickBot="1" x14ac:dyDescent="0.25">
      <c r="B28" s="60"/>
      <c r="C28" s="41" t="s">
        <v>72</v>
      </c>
      <c r="D28" s="3"/>
      <c r="E28" s="4">
        <v>944.16</v>
      </c>
      <c r="F28" s="4">
        <f t="shared" si="0"/>
        <v>944.16</v>
      </c>
      <c r="G28" s="19">
        <f t="shared" si="1"/>
        <v>8.5020932721666966E-4</v>
      </c>
    </row>
    <row r="29" spans="2:7" ht="14.25" thickTop="1" thickBot="1" x14ac:dyDescent="0.25">
      <c r="B29" s="60"/>
      <c r="C29" s="41" t="s">
        <v>73</v>
      </c>
      <c r="D29" s="3">
        <v>8269.83</v>
      </c>
      <c r="E29" s="4">
        <v>6658.39</v>
      </c>
      <c r="F29" s="4">
        <f t="shared" si="0"/>
        <v>14928.220000000001</v>
      </c>
      <c r="G29" s="19">
        <f t="shared" si="1"/>
        <v>1.344275534098292E-2</v>
      </c>
    </row>
    <row r="30" spans="2:7" ht="14.25" thickTop="1" thickBot="1" x14ac:dyDescent="0.25">
      <c r="B30" s="60"/>
      <c r="C30" s="41" t="s">
        <v>49</v>
      </c>
      <c r="D30" s="3">
        <v>2354.37</v>
      </c>
      <c r="E30" s="4">
        <v>6345</v>
      </c>
      <c r="F30" s="4">
        <f t="shared" si="0"/>
        <v>8699.369999999999</v>
      </c>
      <c r="G30" s="19">
        <f t="shared" si="1"/>
        <v>7.8337204657143687E-3</v>
      </c>
    </row>
    <row r="31" spans="2:7" ht="14.25" thickTop="1" thickBot="1" x14ac:dyDescent="0.25">
      <c r="B31" s="60"/>
      <c r="C31" s="41" t="s">
        <v>76</v>
      </c>
      <c r="D31" s="3"/>
      <c r="E31" s="4">
        <v>1458.24</v>
      </c>
      <c r="F31" s="4">
        <f t="shared" si="0"/>
        <v>1458.24</v>
      </c>
      <c r="G31" s="19">
        <f t="shared" si="1"/>
        <v>1.3131346904342869E-3</v>
      </c>
    </row>
    <row r="32" spans="2:7" ht="14.25" thickTop="1" thickBot="1" x14ac:dyDescent="0.25">
      <c r="B32" s="60"/>
      <c r="C32" s="41" t="s">
        <v>83</v>
      </c>
      <c r="D32" s="3">
        <v>12880</v>
      </c>
      <c r="E32" s="4">
        <v>12880</v>
      </c>
      <c r="F32" s="4">
        <f t="shared" si="0"/>
        <v>25760</v>
      </c>
      <c r="G32" s="19">
        <f t="shared" si="1"/>
        <v>2.3196695760359907E-2</v>
      </c>
    </row>
    <row r="33" spans="2:7" ht="14.25" thickTop="1" thickBot="1" x14ac:dyDescent="0.25">
      <c r="B33" s="60"/>
      <c r="C33" s="41" t="s">
        <v>84</v>
      </c>
      <c r="D33" s="3">
        <v>290.10000000000002</v>
      </c>
      <c r="E33" s="4">
        <v>118.42</v>
      </c>
      <c r="F33" s="4">
        <f t="shared" si="0"/>
        <v>408.52000000000004</v>
      </c>
      <c r="G33" s="19">
        <f t="shared" si="1"/>
        <v>3.6786933819962076E-4</v>
      </c>
    </row>
    <row r="34" spans="2:7" ht="14.25" thickTop="1" thickBot="1" x14ac:dyDescent="0.25">
      <c r="B34" s="60"/>
      <c r="C34" s="41" t="s">
        <v>85</v>
      </c>
      <c r="D34" s="3">
        <v>5126.2299999999996</v>
      </c>
      <c r="E34" s="4">
        <v>14944.45</v>
      </c>
      <c r="F34" s="4">
        <f t="shared" si="0"/>
        <v>20070.68</v>
      </c>
      <c r="G34" s="19">
        <f t="shared" si="1"/>
        <v>1.8073503791286506E-2</v>
      </c>
    </row>
    <row r="35" spans="2:7" ht="14.25" thickTop="1" thickBot="1" x14ac:dyDescent="0.25">
      <c r="B35" s="60"/>
      <c r="C35" s="41" t="s">
        <v>89</v>
      </c>
      <c r="D35" s="3">
        <v>171.92</v>
      </c>
      <c r="E35" s="4"/>
      <c r="F35" s="4">
        <f t="shared" si="0"/>
        <v>171.92</v>
      </c>
      <c r="G35" s="19">
        <f t="shared" si="1"/>
        <v>1.5481273040066285E-4</v>
      </c>
    </row>
    <row r="36" spans="2:7" ht="14.25" thickTop="1" thickBot="1" x14ac:dyDescent="0.25">
      <c r="B36" s="60"/>
      <c r="C36" s="41" t="s">
        <v>90</v>
      </c>
      <c r="D36" s="3">
        <v>96.21</v>
      </c>
      <c r="E36" s="4"/>
      <c r="F36" s="4">
        <f t="shared" si="0"/>
        <v>96.21</v>
      </c>
      <c r="G36" s="19">
        <f t="shared" si="1"/>
        <v>8.6636416890692027E-5</v>
      </c>
    </row>
    <row r="37" spans="2:7" ht="14.25" thickTop="1" thickBot="1" x14ac:dyDescent="0.25">
      <c r="B37" s="60"/>
      <c r="C37" s="41" t="s">
        <v>94</v>
      </c>
      <c r="D37" s="3">
        <v>2120.39</v>
      </c>
      <c r="E37" s="4">
        <v>1917.47</v>
      </c>
      <c r="F37" s="4">
        <f t="shared" si="0"/>
        <v>4037.8599999999997</v>
      </c>
      <c r="G37" s="19">
        <f t="shared" si="1"/>
        <v>3.6360640505794582E-3</v>
      </c>
    </row>
    <row r="38" spans="2:7" ht="14.25" thickTop="1" thickBot="1" x14ac:dyDescent="0.25">
      <c r="B38" s="60"/>
      <c r="C38" s="41" t="s">
        <v>76</v>
      </c>
      <c r="D38" s="3">
        <v>4284.3999999999996</v>
      </c>
      <c r="E38" s="4">
        <v>11497.68</v>
      </c>
      <c r="F38" s="4">
        <f t="shared" si="0"/>
        <v>15782.08</v>
      </c>
      <c r="G38" s="19">
        <f t="shared" si="1"/>
        <v>1.421165016403963E-2</v>
      </c>
    </row>
    <row r="39" spans="2:7" ht="14.25" thickTop="1" thickBot="1" x14ac:dyDescent="0.25">
      <c r="B39" s="60"/>
      <c r="C39" s="41" t="s">
        <v>91</v>
      </c>
      <c r="D39" s="3">
        <v>0.05</v>
      </c>
      <c r="E39" s="4"/>
      <c r="F39" s="4">
        <f t="shared" si="0"/>
        <v>0.05</v>
      </c>
      <c r="G39" s="19">
        <f t="shared" si="1"/>
        <v>4.502464239200293E-8</v>
      </c>
    </row>
    <row r="40" spans="2:7" ht="14.25" thickTop="1" thickBot="1" x14ac:dyDescent="0.25">
      <c r="B40" s="60"/>
      <c r="C40" s="41" t="s">
        <v>92</v>
      </c>
      <c r="D40" s="3">
        <v>0.01</v>
      </c>
      <c r="E40" s="4"/>
      <c r="F40" s="4">
        <f t="shared" si="0"/>
        <v>0.01</v>
      </c>
      <c r="G40" s="19">
        <f t="shared" si="1"/>
        <v>9.004928478400586E-9</v>
      </c>
    </row>
    <row r="41" spans="2:7" ht="14.25" thickTop="1" thickBot="1" x14ac:dyDescent="0.25">
      <c r="B41" s="60" t="s">
        <v>102</v>
      </c>
      <c r="C41" s="14" t="s">
        <v>7</v>
      </c>
      <c r="D41" s="15">
        <v>74620</v>
      </c>
      <c r="E41" s="16"/>
      <c r="F41" s="16">
        <f t="shared" si="0"/>
        <v>74620</v>
      </c>
      <c r="G41" s="47">
        <f t="shared" si="1"/>
        <v>6.7194776305825168E-2</v>
      </c>
    </row>
    <row r="42" spans="2:7" ht="14.25" thickTop="1" thickBot="1" x14ac:dyDescent="0.25">
      <c r="B42" s="60"/>
      <c r="C42" s="14" t="s">
        <v>62</v>
      </c>
      <c r="D42" s="15">
        <v>110974.79</v>
      </c>
      <c r="E42" s="16">
        <v>89513.67</v>
      </c>
      <c r="F42" s="16">
        <f t="shared" si="0"/>
        <v>200488.46</v>
      </c>
      <c r="G42" s="47">
        <f t="shared" si="1"/>
        <v>0.18053842430446765</v>
      </c>
    </row>
    <row r="43" spans="2:7" ht="13.5" thickTop="1" x14ac:dyDescent="0.2">
      <c r="B43" s="45"/>
      <c r="C43" s="20"/>
      <c r="D43" s="6">
        <v>641892.5</v>
      </c>
      <c r="E43" s="7">
        <v>468610.49</v>
      </c>
      <c r="F43" s="7">
        <f t="shared" si="0"/>
        <v>1110502.99</v>
      </c>
      <c r="G43" s="36">
        <f t="shared" si="1"/>
        <v>1</v>
      </c>
    </row>
  </sheetData>
  <mergeCells count="3">
    <mergeCell ref="B4:B40"/>
    <mergeCell ref="B41:B42"/>
    <mergeCell ref="B1:G1"/>
  </mergeCells>
  <conditionalFormatting sqref="G4:G42">
    <cfRule type="cellIs" dxfId="3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3274.73</v>
      </c>
      <c r="E4" s="4"/>
      <c r="F4" s="4">
        <f>SUM(D4,E4)</f>
        <v>3274.73</v>
      </c>
      <c r="G4" s="19">
        <f>F4/$F$45</f>
        <v>3.5126656033907665E-3</v>
      </c>
    </row>
    <row r="5" spans="2:7" ht="14.25" thickTop="1" thickBot="1" x14ac:dyDescent="0.25">
      <c r="B5" s="60"/>
      <c r="C5" s="41" t="s">
        <v>9</v>
      </c>
      <c r="D5" s="3">
        <v>7243.24</v>
      </c>
      <c r="E5" s="4"/>
      <c r="F5" s="4">
        <f t="shared" ref="F5:F45" si="0">SUM(D5,E5)</f>
        <v>7243.24</v>
      </c>
      <c r="G5" s="19">
        <f t="shared" ref="G5:G44" si="1">F5/$F$45</f>
        <v>7.7695199314459923E-3</v>
      </c>
    </row>
    <row r="6" spans="2:7" ht="14.25" thickTop="1" thickBot="1" x14ac:dyDescent="0.25">
      <c r="B6" s="60"/>
      <c r="C6" s="41" t="s">
        <v>11</v>
      </c>
      <c r="D6" s="3"/>
      <c r="E6" s="4">
        <v>264</v>
      </c>
      <c r="F6" s="4">
        <f t="shared" si="0"/>
        <v>264</v>
      </c>
      <c r="G6" s="19">
        <f t="shared" si="1"/>
        <v>2.8318173385139E-4</v>
      </c>
    </row>
    <row r="7" spans="2:7" ht="14.25" thickTop="1" thickBot="1" x14ac:dyDescent="0.25">
      <c r="B7" s="60"/>
      <c r="C7" s="41" t="s">
        <v>13</v>
      </c>
      <c r="D7" s="3">
        <v>14039.1</v>
      </c>
      <c r="E7" s="4">
        <v>470.4</v>
      </c>
      <c r="F7" s="4">
        <f t="shared" si="0"/>
        <v>14509.5</v>
      </c>
      <c r="G7" s="19">
        <f t="shared" si="1"/>
        <v>1.5563732451957361E-2</v>
      </c>
    </row>
    <row r="8" spans="2:7" ht="14.25" thickTop="1" thickBot="1" x14ac:dyDescent="0.25">
      <c r="B8" s="60"/>
      <c r="C8" s="41" t="s">
        <v>17</v>
      </c>
      <c r="D8" s="3">
        <v>13242.42</v>
      </c>
      <c r="E8" s="4"/>
      <c r="F8" s="4">
        <f t="shared" si="0"/>
        <v>13242.42</v>
      </c>
      <c r="G8" s="19">
        <f t="shared" si="1"/>
        <v>1.420458884844062E-2</v>
      </c>
    </row>
    <row r="9" spans="2:7" ht="14.25" thickTop="1" thickBot="1" x14ac:dyDescent="0.25">
      <c r="B9" s="60"/>
      <c r="C9" s="41" t="s">
        <v>18</v>
      </c>
      <c r="D9" s="3"/>
      <c r="E9" s="4">
        <v>169.35</v>
      </c>
      <c r="F9" s="4">
        <f t="shared" si="0"/>
        <v>169.35</v>
      </c>
      <c r="G9" s="19">
        <f t="shared" si="1"/>
        <v>1.8165464631717006E-4</v>
      </c>
    </row>
    <row r="10" spans="2:7" ht="14.25" thickTop="1" thickBot="1" x14ac:dyDescent="0.25">
      <c r="B10" s="60"/>
      <c r="C10" s="41" t="s">
        <v>20</v>
      </c>
      <c r="D10" s="3"/>
      <c r="E10" s="4">
        <v>1027.2</v>
      </c>
      <c r="F10" s="4">
        <f t="shared" si="0"/>
        <v>1027.2</v>
      </c>
      <c r="G10" s="19">
        <f t="shared" si="1"/>
        <v>1.101834382621772E-3</v>
      </c>
    </row>
    <row r="11" spans="2:7" ht="14.25" thickTop="1" thickBot="1" x14ac:dyDescent="0.25">
      <c r="B11" s="60"/>
      <c r="C11" s="41" t="s">
        <v>23</v>
      </c>
      <c r="D11" s="3"/>
      <c r="E11" s="4">
        <v>4938.04</v>
      </c>
      <c r="F11" s="4">
        <f t="shared" si="0"/>
        <v>4938.04</v>
      </c>
      <c r="G11" s="19">
        <f t="shared" si="1"/>
        <v>5.2968285190436283E-3</v>
      </c>
    </row>
    <row r="12" spans="2:7" ht="14.25" thickTop="1" thickBot="1" x14ac:dyDescent="0.25">
      <c r="B12" s="60"/>
      <c r="C12" s="41" t="s">
        <v>27</v>
      </c>
      <c r="D12" s="3"/>
      <c r="E12" s="4">
        <v>9185.98</v>
      </c>
      <c r="F12" s="4">
        <f t="shared" si="0"/>
        <v>9185.98</v>
      </c>
      <c r="G12" s="19">
        <f t="shared" si="1"/>
        <v>9.8534156951673914E-3</v>
      </c>
    </row>
    <row r="13" spans="2:7" ht="14.25" thickTop="1" thickBot="1" x14ac:dyDescent="0.25">
      <c r="B13" s="60"/>
      <c r="C13" s="41" t="s">
        <v>29</v>
      </c>
      <c r="D13" s="3"/>
      <c r="E13" s="4">
        <v>2398.19</v>
      </c>
      <c r="F13" s="4">
        <f t="shared" si="0"/>
        <v>2398.19</v>
      </c>
      <c r="G13" s="19">
        <f t="shared" si="1"/>
        <v>2.5724378875191856E-3</v>
      </c>
    </row>
    <row r="14" spans="2:7" ht="14.25" thickTop="1" thickBot="1" x14ac:dyDescent="0.25">
      <c r="B14" s="60"/>
      <c r="C14" s="41" t="s">
        <v>30</v>
      </c>
      <c r="D14" s="3"/>
      <c r="E14" s="4">
        <v>422.27</v>
      </c>
      <c r="F14" s="4">
        <f t="shared" si="0"/>
        <v>422.27</v>
      </c>
      <c r="G14" s="19">
        <f t="shared" si="1"/>
        <v>4.5295132861146383E-4</v>
      </c>
    </row>
    <row r="15" spans="2:7" ht="14.25" thickTop="1" thickBot="1" x14ac:dyDescent="0.25">
      <c r="B15" s="60"/>
      <c r="C15" s="41" t="s">
        <v>32</v>
      </c>
      <c r="D15" s="3">
        <v>3785.03</v>
      </c>
      <c r="E15" s="4">
        <v>379</v>
      </c>
      <c r="F15" s="4">
        <f t="shared" si="0"/>
        <v>4164.0300000000007</v>
      </c>
      <c r="G15" s="19">
        <f t="shared" si="1"/>
        <v>4.4665804363984984E-3</v>
      </c>
    </row>
    <row r="16" spans="2:7" ht="14.25" thickTop="1" thickBot="1" x14ac:dyDescent="0.25">
      <c r="B16" s="60"/>
      <c r="C16" s="41" t="s">
        <v>36</v>
      </c>
      <c r="D16" s="3"/>
      <c r="E16" s="4">
        <v>149.9</v>
      </c>
      <c r="F16" s="4">
        <f t="shared" si="0"/>
        <v>149.9</v>
      </c>
      <c r="G16" s="19">
        <f t="shared" si="1"/>
        <v>1.6079144660728547E-4</v>
      </c>
    </row>
    <row r="17" spans="2:7" ht="14.25" thickTop="1" thickBot="1" x14ac:dyDescent="0.25">
      <c r="B17" s="60"/>
      <c r="C17" s="41" t="s">
        <v>37</v>
      </c>
      <c r="D17" s="3"/>
      <c r="E17" s="4">
        <v>3582.59</v>
      </c>
      <c r="F17" s="4">
        <f t="shared" si="0"/>
        <v>3582.59</v>
      </c>
      <c r="G17" s="19">
        <f t="shared" si="1"/>
        <v>3.842894120752467E-3</v>
      </c>
    </row>
    <row r="18" spans="2:7" ht="14.25" thickTop="1" thickBot="1" x14ac:dyDescent="0.25">
      <c r="B18" s="60"/>
      <c r="C18" s="14" t="s">
        <v>48</v>
      </c>
      <c r="D18" s="15">
        <v>76508.490000000005</v>
      </c>
      <c r="E18" s="16">
        <v>67897.119999999995</v>
      </c>
      <c r="F18" s="16">
        <f t="shared" si="0"/>
        <v>144405.60999999999</v>
      </c>
      <c r="G18" s="47">
        <f t="shared" si="1"/>
        <v>0.15489784476389248</v>
      </c>
    </row>
    <row r="19" spans="2:7" ht="14.25" thickTop="1" thickBot="1" x14ac:dyDescent="0.25">
      <c r="B19" s="60"/>
      <c r="C19" s="14" t="s">
        <v>49</v>
      </c>
      <c r="D19" s="15">
        <v>36527</v>
      </c>
      <c r="E19" s="16">
        <v>25738.53</v>
      </c>
      <c r="F19" s="16">
        <f t="shared" si="0"/>
        <v>62265.53</v>
      </c>
      <c r="G19" s="47">
        <f t="shared" si="1"/>
        <v>6.6789624032483855E-2</v>
      </c>
    </row>
    <row r="20" spans="2:7" ht="14.25" thickTop="1" thickBot="1" x14ac:dyDescent="0.25">
      <c r="B20" s="60"/>
      <c r="C20" s="14" t="s">
        <v>50</v>
      </c>
      <c r="D20" s="15">
        <v>27688.2</v>
      </c>
      <c r="E20" s="16">
        <v>82338</v>
      </c>
      <c r="F20" s="16">
        <f t="shared" si="0"/>
        <v>110026.2</v>
      </c>
      <c r="G20" s="47">
        <f t="shared" si="1"/>
        <v>0.11802049274651441</v>
      </c>
    </row>
    <row r="21" spans="2:7" ht="14.25" thickTop="1" thickBot="1" x14ac:dyDescent="0.25">
      <c r="B21" s="60"/>
      <c r="C21" s="41" t="s">
        <v>51</v>
      </c>
      <c r="D21" s="3">
        <v>22049.24</v>
      </c>
      <c r="E21" s="4">
        <v>23293.15</v>
      </c>
      <c r="F21" s="4">
        <f t="shared" si="0"/>
        <v>45342.39</v>
      </c>
      <c r="G21" s="19">
        <f t="shared" si="1"/>
        <v>4.8636881125628514E-2</v>
      </c>
    </row>
    <row r="22" spans="2:7" ht="14.25" thickTop="1" thickBot="1" x14ac:dyDescent="0.25">
      <c r="B22" s="60"/>
      <c r="C22" s="41" t="s">
        <v>56</v>
      </c>
      <c r="D22" s="3"/>
      <c r="E22" s="4">
        <v>7524.69</v>
      </c>
      <c r="F22" s="4">
        <f t="shared" si="0"/>
        <v>7524.69</v>
      </c>
      <c r="G22" s="19">
        <f t="shared" si="1"/>
        <v>8.0714195488417254E-3</v>
      </c>
    </row>
    <row r="23" spans="2:7" ht="14.25" thickTop="1" thickBot="1" x14ac:dyDescent="0.25">
      <c r="B23" s="60"/>
      <c r="C23" s="41" t="s">
        <v>57</v>
      </c>
      <c r="D23" s="3"/>
      <c r="E23" s="4">
        <v>3283.34</v>
      </c>
      <c r="F23" s="4">
        <f t="shared" si="0"/>
        <v>3283.34</v>
      </c>
      <c r="G23" s="19">
        <f t="shared" si="1"/>
        <v>3.5219011894834199E-3</v>
      </c>
    </row>
    <row r="24" spans="2:7" ht="14.25" thickTop="1" thickBot="1" x14ac:dyDescent="0.25">
      <c r="B24" s="60"/>
      <c r="C24" s="14" t="s">
        <v>63</v>
      </c>
      <c r="D24" s="15">
        <v>39302.019999999997</v>
      </c>
      <c r="E24" s="16">
        <v>9669.2800000000007</v>
      </c>
      <c r="F24" s="16">
        <f t="shared" si="0"/>
        <v>48971.299999999996</v>
      </c>
      <c r="G24" s="47">
        <f t="shared" si="1"/>
        <v>5.2529460768774898E-2</v>
      </c>
    </row>
    <row r="25" spans="2:7" ht="14.25" thickTop="1" thickBot="1" x14ac:dyDescent="0.25">
      <c r="B25" s="60"/>
      <c r="C25" s="41" t="s">
        <v>65</v>
      </c>
      <c r="D25" s="3"/>
      <c r="E25" s="4">
        <v>222.43</v>
      </c>
      <c r="F25" s="4">
        <f t="shared" si="0"/>
        <v>222.43</v>
      </c>
      <c r="G25" s="19">
        <f t="shared" si="1"/>
        <v>2.3859133735062377E-4</v>
      </c>
    </row>
    <row r="26" spans="2:7" ht="14.25" thickTop="1" thickBot="1" x14ac:dyDescent="0.25">
      <c r="B26" s="60"/>
      <c r="C26" s="41" t="s">
        <v>67</v>
      </c>
      <c r="D26" s="3">
        <v>6905.46</v>
      </c>
      <c r="E26" s="4">
        <v>1895.43</v>
      </c>
      <c r="F26" s="4">
        <f t="shared" si="0"/>
        <v>8800.89</v>
      </c>
      <c r="G26" s="19">
        <f t="shared" si="1"/>
        <v>9.4403457940733324E-3</v>
      </c>
    </row>
    <row r="27" spans="2:7" ht="14.25" thickTop="1" thickBot="1" x14ac:dyDescent="0.25">
      <c r="B27" s="60"/>
      <c r="C27" s="41" t="s">
        <v>71</v>
      </c>
      <c r="D27" s="3">
        <v>96.9</v>
      </c>
      <c r="E27" s="4"/>
      <c r="F27" s="4">
        <f t="shared" si="0"/>
        <v>96.9</v>
      </c>
      <c r="G27" s="19">
        <f t="shared" si="1"/>
        <v>1.0394056822045338E-4</v>
      </c>
    </row>
    <row r="28" spans="2:7" ht="14.25" thickTop="1" thickBot="1" x14ac:dyDescent="0.25">
      <c r="B28" s="60"/>
      <c r="C28" s="41" t="s">
        <v>72</v>
      </c>
      <c r="D28" s="3"/>
      <c r="E28" s="4">
        <v>800.8</v>
      </c>
      <c r="F28" s="4">
        <f t="shared" si="0"/>
        <v>800.8</v>
      </c>
      <c r="G28" s="19">
        <f t="shared" si="1"/>
        <v>8.5898459268254966E-4</v>
      </c>
    </row>
    <row r="29" spans="2:7" ht="14.25" thickTop="1" thickBot="1" x14ac:dyDescent="0.25">
      <c r="B29" s="60"/>
      <c r="C29" s="41" t="s">
        <v>73</v>
      </c>
      <c r="D29" s="3"/>
      <c r="E29" s="4">
        <v>16214.63</v>
      </c>
      <c r="F29" s="4">
        <f t="shared" si="0"/>
        <v>16214.63</v>
      </c>
      <c r="G29" s="19">
        <f t="shared" si="1"/>
        <v>1.7392753928631679E-2</v>
      </c>
    </row>
    <row r="30" spans="2:7" ht="14.25" thickTop="1" thickBot="1" x14ac:dyDescent="0.25">
      <c r="B30" s="60"/>
      <c r="C30" s="41" t="s">
        <v>49</v>
      </c>
      <c r="D30" s="3">
        <v>4404.12</v>
      </c>
      <c r="E30" s="4">
        <v>654</v>
      </c>
      <c r="F30" s="4">
        <f t="shared" si="0"/>
        <v>5058.12</v>
      </c>
      <c r="G30" s="19">
        <f t="shared" si="1"/>
        <v>5.4256333016226999E-3</v>
      </c>
    </row>
    <row r="31" spans="2:7" ht="14.25" thickTop="1" thickBot="1" x14ac:dyDescent="0.25">
      <c r="B31" s="60"/>
      <c r="C31" s="41" t="s">
        <v>46</v>
      </c>
      <c r="D31" s="3"/>
      <c r="E31" s="4">
        <v>1000</v>
      </c>
      <c r="F31" s="4">
        <f t="shared" si="0"/>
        <v>1000</v>
      </c>
      <c r="G31" s="19">
        <f t="shared" si="1"/>
        <v>1.0726580827704166E-3</v>
      </c>
    </row>
    <row r="32" spans="2:7" ht="14.25" thickTop="1" thickBot="1" x14ac:dyDescent="0.25">
      <c r="B32" s="60"/>
      <c r="C32" s="41" t="s">
        <v>199</v>
      </c>
      <c r="D32" s="3">
        <v>3058.7</v>
      </c>
      <c r="E32" s="4"/>
      <c r="F32" s="4">
        <f t="shared" si="0"/>
        <v>3058.7</v>
      </c>
      <c r="G32" s="19">
        <f t="shared" si="1"/>
        <v>3.2809392777698732E-3</v>
      </c>
    </row>
    <row r="33" spans="2:7" ht="14.25" thickTop="1" thickBot="1" x14ac:dyDescent="0.25">
      <c r="B33" s="60"/>
      <c r="C33" s="41" t="s">
        <v>76</v>
      </c>
      <c r="D33" s="3">
        <v>3740.19</v>
      </c>
      <c r="E33" s="4"/>
      <c r="F33" s="4">
        <f t="shared" si="0"/>
        <v>3740.19</v>
      </c>
      <c r="G33" s="19">
        <f t="shared" si="1"/>
        <v>4.011945034597085E-3</v>
      </c>
    </row>
    <row r="34" spans="2:7" ht="14.25" thickTop="1" thickBot="1" x14ac:dyDescent="0.25">
      <c r="B34" s="60" t="s">
        <v>102</v>
      </c>
      <c r="C34" s="14" t="s">
        <v>7</v>
      </c>
      <c r="D34" s="15">
        <v>53880</v>
      </c>
      <c r="E34" s="16"/>
      <c r="F34" s="16">
        <f t="shared" si="0"/>
        <v>53880</v>
      </c>
      <c r="G34" s="47">
        <f t="shared" si="1"/>
        <v>5.7794817499670047E-2</v>
      </c>
    </row>
    <row r="35" spans="2:7" ht="14.25" thickTop="1" thickBot="1" x14ac:dyDescent="0.25">
      <c r="B35" s="60"/>
      <c r="C35" s="14" t="s">
        <v>13</v>
      </c>
      <c r="D35" s="15">
        <v>40373.550000000003</v>
      </c>
      <c r="E35" s="16">
        <v>16094.2</v>
      </c>
      <c r="F35" s="16">
        <f t="shared" si="0"/>
        <v>56467.75</v>
      </c>
      <c r="G35" s="47">
        <f t="shared" si="1"/>
        <v>6.0570588453359192E-2</v>
      </c>
    </row>
    <row r="36" spans="2:7" ht="14.25" thickTop="1" thickBot="1" x14ac:dyDescent="0.25">
      <c r="B36" s="60"/>
      <c r="C36" s="41" t="s">
        <v>16</v>
      </c>
      <c r="D36" s="3">
        <v>1026.0999999999999</v>
      </c>
      <c r="E36" s="4"/>
      <c r="F36" s="4">
        <f t="shared" si="0"/>
        <v>1026.0999999999999</v>
      </c>
      <c r="G36" s="19">
        <f t="shared" si="1"/>
        <v>1.1006544587307244E-3</v>
      </c>
    </row>
    <row r="37" spans="2:7" ht="14.25" thickTop="1" thickBot="1" x14ac:dyDescent="0.25">
      <c r="B37" s="60"/>
      <c r="C37" s="41" t="s">
        <v>23</v>
      </c>
      <c r="D37" s="3"/>
      <c r="E37" s="4">
        <v>1246.5999999999999</v>
      </c>
      <c r="F37" s="4">
        <f t="shared" si="0"/>
        <v>1246.5999999999999</v>
      </c>
      <c r="G37" s="19">
        <f t="shared" si="1"/>
        <v>1.3371755659816013E-3</v>
      </c>
    </row>
    <row r="38" spans="2:7" ht="14.25" thickTop="1" thickBot="1" x14ac:dyDescent="0.25">
      <c r="B38" s="60"/>
      <c r="C38" s="41" t="s">
        <v>24</v>
      </c>
      <c r="D38" s="3"/>
      <c r="E38" s="4">
        <v>10554.36</v>
      </c>
      <c r="F38" s="4">
        <f t="shared" si="0"/>
        <v>10554.36</v>
      </c>
      <c r="G38" s="19">
        <f t="shared" si="1"/>
        <v>1.1321219562468775E-2</v>
      </c>
    </row>
    <row r="39" spans="2:7" ht="14.25" thickTop="1" thickBot="1" x14ac:dyDescent="0.25">
      <c r="B39" s="60"/>
      <c r="C39" s="14" t="s">
        <v>50</v>
      </c>
      <c r="D39" s="15">
        <v>57865.84</v>
      </c>
      <c r="E39" s="16">
        <v>37088.32</v>
      </c>
      <c r="F39" s="16">
        <f t="shared" si="0"/>
        <v>94954.16</v>
      </c>
      <c r="G39" s="47">
        <f t="shared" si="1"/>
        <v>0.1018533472166754</v>
      </c>
    </row>
    <row r="40" spans="2:7" ht="14.25" thickTop="1" thickBot="1" x14ac:dyDescent="0.25">
      <c r="B40" s="60"/>
      <c r="C40" s="14" t="s">
        <v>104</v>
      </c>
      <c r="D40" s="15">
        <v>63520.77</v>
      </c>
      <c r="E40" s="16">
        <v>48158.42</v>
      </c>
      <c r="F40" s="16">
        <f t="shared" si="0"/>
        <v>111679.19</v>
      </c>
      <c r="G40" s="47">
        <f t="shared" si="1"/>
        <v>0.11979358583075309</v>
      </c>
    </row>
    <row r="41" spans="2:7" ht="14.25" thickTop="1" thickBot="1" x14ac:dyDescent="0.25">
      <c r="B41" s="60"/>
      <c r="C41" s="41" t="s">
        <v>57</v>
      </c>
      <c r="D41" s="3">
        <v>2496</v>
      </c>
      <c r="E41" s="4">
        <v>4320</v>
      </c>
      <c r="F41" s="4">
        <f t="shared" si="0"/>
        <v>6816</v>
      </c>
      <c r="G41" s="19">
        <f t="shared" si="1"/>
        <v>7.31123749216316E-3</v>
      </c>
    </row>
    <row r="42" spans="2:7" ht="14.25" thickTop="1" thickBot="1" x14ac:dyDescent="0.25">
      <c r="B42" s="60"/>
      <c r="C42" s="41" t="s">
        <v>63</v>
      </c>
      <c r="D42" s="3"/>
      <c r="E42" s="4">
        <v>8687.8799999999992</v>
      </c>
      <c r="F42" s="4">
        <f t="shared" si="0"/>
        <v>8687.8799999999992</v>
      </c>
      <c r="G42" s="19">
        <f t="shared" si="1"/>
        <v>9.3191247041394462E-3</v>
      </c>
    </row>
    <row r="43" spans="2:7" ht="14.25" thickTop="1" thickBot="1" x14ac:dyDescent="0.25">
      <c r="B43" s="60"/>
      <c r="C43" s="41" t="s">
        <v>105</v>
      </c>
      <c r="D43" s="3"/>
      <c r="E43" s="4">
        <v>31528.89</v>
      </c>
      <c r="F43" s="4">
        <f t="shared" si="0"/>
        <v>31528.89</v>
      </c>
      <c r="G43" s="19">
        <f t="shared" si="1"/>
        <v>3.3819718699279362E-2</v>
      </c>
    </row>
    <row r="44" spans="2:7" ht="14.25" thickTop="1" thickBot="1" x14ac:dyDescent="0.25">
      <c r="B44" s="60"/>
      <c r="C44" s="41" t="s">
        <v>49</v>
      </c>
      <c r="D44" s="3"/>
      <c r="E44" s="4">
        <v>30039.43</v>
      </c>
      <c r="F44" s="4">
        <f t="shared" si="0"/>
        <v>30039.43</v>
      </c>
      <c r="G44" s="19">
        <f t="shared" si="1"/>
        <v>3.2222037391316134E-2</v>
      </c>
    </row>
    <row r="45" spans="2:7" ht="13.5" thickTop="1" x14ac:dyDescent="0.2">
      <c r="B45" s="45"/>
      <c r="C45" s="20"/>
      <c r="D45" s="6">
        <v>481027.1</v>
      </c>
      <c r="E45" s="7">
        <v>451236.42</v>
      </c>
      <c r="F45" s="7">
        <f t="shared" si="0"/>
        <v>932263.52</v>
      </c>
      <c r="G45" s="36">
        <f>SUM(G4:G44)</f>
        <v>0.99999999999999989</v>
      </c>
    </row>
  </sheetData>
  <mergeCells count="3">
    <mergeCell ref="B4:B33"/>
    <mergeCell ref="B34:B44"/>
    <mergeCell ref="B1:G1"/>
  </mergeCells>
  <conditionalFormatting sqref="G4:G44">
    <cfRule type="cellIs" dxfId="2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4771.96</v>
      </c>
      <c r="E4" s="4"/>
      <c r="F4" s="4">
        <f>SUM(D4,E4)</f>
        <v>4771.96</v>
      </c>
      <c r="G4" s="19">
        <f>F4/$F$48</f>
        <v>5.6197506354893666E-3</v>
      </c>
    </row>
    <row r="5" spans="2:7" ht="14.25" thickTop="1" thickBot="1" x14ac:dyDescent="0.25">
      <c r="B5" s="60"/>
      <c r="C5" s="41" t="s">
        <v>7</v>
      </c>
      <c r="D5" s="3">
        <v>12500</v>
      </c>
      <c r="E5" s="4"/>
      <c r="F5" s="4">
        <f t="shared" ref="F5:F48" si="0">SUM(D5,E5)</f>
        <v>12500</v>
      </c>
      <c r="G5" s="19">
        <f t="shared" ref="G5:G47" si="1">F5/$F$48</f>
        <v>1.4720761059107176E-2</v>
      </c>
    </row>
    <row r="6" spans="2:7" ht="14.25" thickTop="1" thickBot="1" x14ac:dyDescent="0.25">
      <c r="B6" s="60"/>
      <c r="C6" s="41" t="s">
        <v>15</v>
      </c>
      <c r="D6" s="3">
        <v>1892.28</v>
      </c>
      <c r="E6" s="4"/>
      <c r="F6" s="4">
        <f t="shared" si="0"/>
        <v>1892.28</v>
      </c>
      <c r="G6" s="19">
        <f t="shared" si="1"/>
        <v>2.2284641389541861E-3</v>
      </c>
    </row>
    <row r="7" spans="2:7" ht="14.25" thickTop="1" thickBot="1" x14ac:dyDescent="0.25">
      <c r="B7" s="60"/>
      <c r="C7" s="41" t="s">
        <v>17</v>
      </c>
      <c r="D7" s="3">
        <v>676.89</v>
      </c>
      <c r="E7" s="4"/>
      <c r="F7" s="4">
        <f t="shared" si="0"/>
        <v>676.89</v>
      </c>
      <c r="G7" s="19">
        <f t="shared" si="1"/>
        <v>7.9714687626392447E-4</v>
      </c>
    </row>
    <row r="8" spans="2:7" ht="14.25" thickTop="1" thickBot="1" x14ac:dyDescent="0.25">
      <c r="B8" s="60"/>
      <c r="C8" s="41" t="s">
        <v>20</v>
      </c>
      <c r="D8" s="3">
        <v>201.3</v>
      </c>
      <c r="E8" s="4">
        <v>1704.64</v>
      </c>
      <c r="F8" s="4">
        <f t="shared" si="0"/>
        <v>1905.94</v>
      </c>
      <c r="G8" s="19">
        <f t="shared" si="1"/>
        <v>2.2445509866395787E-3</v>
      </c>
    </row>
    <row r="9" spans="2:7" ht="14.25" thickTop="1" thickBot="1" x14ac:dyDescent="0.25">
      <c r="B9" s="60"/>
      <c r="C9" s="41" t="s">
        <v>21</v>
      </c>
      <c r="D9" s="3"/>
      <c r="E9" s="4">
        <v>1090.55</v>
      </c>
      <c r="F9" s="4">
        <f t="shared" si="0"/>
        <v>1090.55</v>
      </c>
      <c r="G9" s="19">
        <f t="shared" si="1"/>
        <v>1.2842980778407466E-3</v>
      </c>
    </row>
    <row r="10" spans="2:7" ht="14.25" thickTop="1" thickBot="1" x14ac:dyDescent="0.25">
      <c r="B10" s="60"/>
      <c r="C10" s="41" t="s">
        <v>23</v>
      </c>
      <c r="D10" s="3">
        <v>2834.01</v>
      </c>
      <c r="E10" s="4"/>
      <c r="F10" s="4">
        <f t="shared" si="0"/>
        <v>2834.01</v>
      </c>
      <c r="G10" s="19">
        <f t="shared" si="1"/>
        <v>3.3375027239296268E-3</v>
      </c>
    </row>
    <row r="11" spans="2:7" ht="14.25" thickTop="1" thickBot="1" x14ac:dyDescent="0.25">
      <c r="B11" s="60"/>
      <c r="C11" s="41" t="s">
        <v>24</v>
      </c>
      <c r="D11" s="3">
        <v>183.21</v>
      </c>
      <c r="E11" s="4"/>
      <c r="F11" s="4">
        <f t="shared" si="0"/>
        <v>183.21</v>
      </c>
      <c r="G11" s="19">
        <f t="shared" si="1"/>
        <v>2.1575925069112207E-4</v>
      </c>
    </row>
    <row r="12" spans="2:7" ht="14.25" thickTop="1" thickBot="1" x14ac:dyDescent="0.25">
      <c r="B12" s="60"/>
      <c r="C12" s="41" t="s">
        <v>25</v>
      </c>
      <c r="D12" s="3">
        <v>13.05</v>
      </c>
      <c r="E12" s="4"/>
      <c r="F12" s="4">
        <f t="shared" si="0"/>
        <v>13.05</v>
      </c>
      <c r="G12" s="19">
        <f t="shared" si="1"/>
        <v>1.5368474545707894E-5</v>
      </c>
    </row>
    <row r="13" spans="2:7" ht="14.25" thickTop="1" thickBot="1" x14ac:dyDescent="0.25">
      <c r="B13" s="60"/>
      <c r="C13" s="41" t="s">
        <v>27</v>
      </c>
      <c r="D13" s="3">
        <v>1753.65</v>
      </c>
      <c r="E13" s="4">
        <v>2548.31</v>
      </c>
      <c r="F13" s="4">
        <f t="shared" si="0"/>
        <v>4301.96</v>
      </c>
      <c r="G13" s="19">
        <f t="shared" si="1"/>
        <v>5.0662500196669369E-3</v>
      </c>
    </row>
    <row r="14" spans="2:7" ht="14.25" thickTop="1" thickBot="1" x14ac:dyDescent="0.25">
      <c r="B14" s="60"/>
      <c r="C14" s="41" t="s">
        <v>29</v>
      </c>
      <c r="D14" s="3">
        <v>298</v>
      </c>
      <c r="E14" s="4">
        <v>229.12</v>
      </c>
      <c r="F14" s="4">
        <f t="shared" si="0"/>
        <v>527.12</v>
      </c>
      <c r="G14" s="19">
        <f t="shared" si="1"/>
        <v>6.2076860555812594E-4</v>
      </c>
    </row>
    <row r="15" spans="2:7" ht="14.25" thickTop="1" thickBot="1" x14ac:dyDescent="0.25">
      <c r="B15" s="60"/>
      <c r="C15" s="41" t="s">
        <v>32</v>
      </c>
      <c r="D15" s="3">
        <v>2648.71</v>
      </c>
      <c r="E15" s="4">
        <v>149.6</v>
      </c>
      <c r="F15" s="4">
        <f t="shared" si="0"/>
        <v>2798.31</v>
      </c>
      <c r="G15" s="19">
        <f t="shared" si="1"/>
        <v>3.2954602303448162E-3</v>
      </c>
    </row>
    <row r="16" spans="2:7" ht="14.25" thickTop="1" thickBot="1" x14ac:dyDescent="0.25">
      <c r="B16" s="60"/>
      <c r="C16" s="41" t="s">
        <v>34</v>
      </c>
      <c r="D16" s="3">
        <v>95.7</v>
      </c>
      <c r="E16" s="4"/>
      <c r="F16" s="4">
        <f t="shared" si="0"/>
        <v>95.7</v>
      </c>
      <c r="G16" s="19">
        <f t="shared" si="1"/>
        <v>1.1270214666852455E-4</v>
      </c>
    </row>
    <row r="17" spans="2:7" ht="14.25" thickTop="1" thickBot="1" x14ac:dyDescent="0.25">
      <c r="B17" s="60"/>
      <c r="C17" s="41" t="s">
        <v>35</v>
      </c>
      <c r="D17" s="3">
        <v>658.42</v>
      </c>
      <c r="E17" s="4">
        <v>3674.14</v>
      </c>
      <c r="F17" s="4">
        <f t="shared" si="0"/>
        <v>4332.5599999999995</v>
      </c>
      <c r="G17" s="19">
        <f t="shared" si="1"/>
        <v>5.1022864427396307E-3</v>
      </c>
    </row>
    <row r="18" spans="2:7" ht="14.25" thickTop="1" thickBot="1" x14ac:dyDescent="0.25">
      <c r="B18" s="60"/>
      <c r="C18" s="41" t="s">
        <v>189</v>
      </c>
      <c r="D18" s="3">
        <v>465.97</v>
      </c>
      <c r="E18" s="4"/>
      <c r="F18" s="4">
        <f t="shared" si="0"/>
        <v>465.97</v>
      </c>
      <c r="G18" s="19">
        <f t="shared" si="1"/>
        <v>5.4875464245697373E-4</v>
      </c>
    </row>
    <row r="19" spans="2:7" ht="14.25" thickTop="1" thickBot="1" x14ac:dyDescent="0.25">
      <c r="B19" s="60"/>
      <c r="C19" s="41" t="s">
        <v>42</v>
      </c>
      <c r="D19" s="3">
        <v>177</v>
      </c>
      <c r="E19" s="4"/>
      <c r="F19" s="4">
        <f t="shared" si="0"/>
        <v>177</v>
      </c>
      <c r="G19" s="19">
        <f t="shared" si="1"/>
        <v>2.0844597659695763E-4</v>
      </c>
    </row>
    <row r="20" spans="2:7" ht="14.25" thickTop="1" thickBot="1" x14ac:dyDescent="0.25">
      <c r="B20" s="60"/>
      <c r="C20" s="14" t="s">
        <v>48</v>
      </c>
      <c r="D20" s="15">
        <v>44802.65</v>
      </c>
      <c r="E20" s="16"/>
      <c r="F20" s="16">
        <f t="shared" si="0"/>
        <v>44802.65</v>
      </c>
      <c r="G20" s="47">
        <f t="shared" si="1"/>
        <v>5.2762328437184654E-2</v>
      </c>
    </row>
    <row r="21" spans="2:7" ht="14.25" thickTop="1" thickBot="1" x14ac:dyDescent="0.25">
      <c r="B21" s="60"/>
      <c r="C21" s="14" t="s">
        <v>49</v>
      </c>
      <c r="D21" s="15">
        <v>133237.51999999999</v>
      </c>
      <c r="E21" s="16"/>
      <c r="F21" s="16">
        <f t="shared" si="0"/>
        <v>133237.51999999999</v>
      </c>
      <c r="G21" s="47">
        <f t="shared" si="1"/>
        <v>0.15690861568224107</v>
      </c>
    </row>
    <row r="22" spans="2:7" ht="14.25" thickTop="1" thickBot="1" x14ac:dyDescent="0.25">
      <c r="B22" s="60"/>
      <c r="C22" s="14" t="s">
        <v>50</v>
      </c>
      <c r="D22" s="15">
        <v>151205.70000000001</v>
      </c>
      <c r="E22" s="16"/>
      <c r="F22" s="16">
        <f t="shared" si="0"/>
        <v>151205.70000000001</v>
      </c>
      <c r="G22" s="47">
        <f t="shared" si="1"/>
        <v>0.17806903843800337</v>
      </c>
    </row>
    <row r="23" spans="2:7" ht="14.25" thickTop="1" thickBot="1" x14ac:dyDescent="0.25">
      <c r="B23" s="60"/>
      <c r="C23" s="14" t="s">
        <v>56</v>
      </c>
      <c r="D23" s="15">
        <v>17044.04</v>
      </c>
      <c r="E23" s="16">
        <v>26809.1</v>
      </c>
      <c r="F23" s="16">
        <f t="shared" si="0"/>
        <v>43853.14</v>
      </c>
      <c r="G23" s="47">
        <f t="shared" si="1"/>
        <v>5.164412765052602E-2</v>
      </c>
    </row>
    <row r="24" spans="2:7" ht="14.25" thickTop="1" thickBot="1" x14ac:dyDescent="0.25">
      <c r="B24" s="60"/>
      <c r="C24" s="41" t="s">
        <v>57</v>
      </c>
      <c r="D24" s="3">
        <v>7876</v>
      </c>
      <c r="E24" s="4"/>
      <c r="F24" s="4">
        <f t="shared" si="0"/>
        <v>7876</v>
      </c>
      <c r="G24" s="19">
        <f t="shared" si="1"/>
        <v>9.2752571281222492E-3</v>
      </c>
    </row>
    <row r="25" spans="2:7" ht="14.25" thickTop="1" thickBot="1" x14ac:dyDescent="0.25">
      <c r="B25" s="60"/>
      <c r="C25" s="41" t="s">
        <v>193</v>
      </c>
      <c r="D25" s="3">
        <v>3560</v>
      </c>
      <c r="E25" s="4"/>
      <c r="F25" s="4">
        <f t="shared" si="0"/>
        <v>3560</v>
      </c>
      <c r="G25" s="19">
        <f t="shared" si="1"/>
        <v>4.1924727496337241E-3</v>
      </c>
    </row>
    <row r="26" spans="2:7" ht="14.25" thickTop="1" thickBot="1" x14ac:dyDescent="0.25">
      <c r="B26" s="60"/>
      <c r="C26" s="14" t="s">
        <v>63</v>
      </c>
      <c r="D26" s="15">
        <v>110113.07</v>
      </c>
      <c r="E26" s="16">
        <v>2186.7399999999998</v>
      </c>
      <c r="F26" s="16">
        <f t="shared" si="0"/>
        <v>112299.81000000001</v>
      </c>
      <c r="G26" s="47">
        <f t="shared" si="1"/>
        <v>0.13225109359945078</v>
      </c>
    </row>
    <row r="27" spans="2:7" ht="14.25" thickTop="1" thickBot="1" x14ac:dyDescent="0.25">
      <c r="B27" s="60"/>
      <c r="C27" s="41" t="s">
        <v>64</v>
      </c>
      <c r="D27" s="3">
        <v>10252.450000000001</v>
      </c>
      <c r="E27" s="4">
        <v>678.04</v>
      </c>
      <c r="F27" s="4">
        <f t="shared" si="0"/>
        <v>10930.490000000002</v>
      </c>
      <c r="G27" s="19">
        <f t="shared" si="1"/>
        <v>1.2872410523916834E-2</v>
      </c>
    </row>
    <row r="28" spans="2:7" ht="14.25" thickTop="1" thickBot="1" x14ac:dyDescent="0.25">
      <c r="B28" s="60"/>
      <c r="C28" s="41" t="s">
        <v>65</v>
      </c>
      <c r="D28" s="3">
        <v>585.91</v>
      </c>
      <c r="E28" s="4">
        <v>1048.06</v>
      </c>
      <c r="F28" s="4">
        <f t="shared" si="0"/>
        <v>1633.9699999999998</v>
      </c>
      <c r="G28" s="19">
        <f t="shared" si="1"/>
        <v>1.9242625558199479E-3</v>
      </c>
    </row>
    <row r="29" spans="2:7" ht="14.25" thickTop="1" thickBot="1" x14ac:dyDescent="0.25">
      <c r="B29" s="60"/>
      <c r="C29" s="41" t="s">
        <v>67</v>
      </c>
      <c r="D29" s="3"/>
      <c r="E29" s="4">
        <v>1265.8</v>
      </c>
      <c r="F29" s="4">
        <f t="shared" si="0"/>
        <v>1265.8</v>
      </c>
      <c r="G29" s="19">
        <f t="shared" si="1"/>
        <v>1.490683147889429E-3</v>
      </c>
    </row>
    <row r="30" spans="2:7" ht="14.25" thickTop="1" thickBot="1" x14ac:dyDescent="0.25">
      <c r="B30" s="60"/>
      <c r="C30" s="41" t="s">
        <v>70</v>
      </c>
      <c r="D30" s="3"/>
      <c r="E30" s="4">
        <v>880</v>
      </c>
      <c r="F30" s="4">
        <f t="shared" si="0"/>
        <v>880</v>
      </c>
      <c r="G30" s="19">
        <f t="shared" si="1"/>
        <v>1.0363415785611453E-3</v>
      </c>
    </row>
    <row r="31" spans="2:7" ht="14.25" thickTop="1" thickBot="1" x14ac:dyDescent="0.25">
      <c r="B31" s="60"/>
      <c r="C31" s="41" t="s">
        <v>71</v>
      </c>
      <c r="D31" s="3">
        <v>669.21</v>
      </c>
      <c r="E31" s="4"/>
      <c r="F31" s="4">
        <f t="shared" si="0"/>
        <v>669.21</v>
      </c>
      <c r="G31" s="19">
        <f t="shared" si="1"/>
        <v>7.8810244066920918E-4</v>
      </c>
    </row>
    <row r="32" spans="2:7" ht="14.25" thickTop="1" thickBot="1" x14ac:dyDescent="0.25">
      <c r="B32" s="60"/>
      <c r="C32" s="14" t="s">
        <v>73</v>
      </c>
      <c r="D32" s="15">
        <v>11943.1</v>
      </c>
      <c r="E32" s="16">
        <v>36161.99</v>
      </c>
      <c r="F32" s="16">
        <f t="shared" si="0"/>
        <v>48105.09</v>
      </c>
      <c r="G32" s="47">
        <f t="shared" si="1"/>
        <v>5.6651482849347679E-2</v>
      </c>
    </row>
    <row r="33" spans="2:7" ht="14.25" thickTop="1" thickBot="1" x14ac:dyDescent="0.25">
      <c r="B33" s="60"/>
      <c r="C33" s="41" t="s">
        <v>49</v>
      </c>
      <c r="D33" s="3"/>
      <c r="E33" s="4">
        <v>26819.83</v>
      </c>
      <c r="F33" s="4">
        <f t="shared" si="0"/>
        <v>26819.83</v>
      </c>
      <c r="G33" s="19">
        <f t="shared" si="1"/>
        <v>3.158466472606996E-2</v>
      </c>
    </row>
    <row r="34" spans="2:7" ht="14.25" thickTop="1" thickBot="1" x14ac:dyDescent="0.25">
      <c r="B34" s="60"/>
      <c r="C34" s="41" t="s">
        <v>46</v>
      </c>
      <c r="D34" s="3"/>
      <c r="E34" s="4">
        <v>6231.52</v>
      </c>
      <c r="F34" s="4">
        <f t="shared" si="0"/>
        <v>6231.52</v>
      </c>
      <c r="G34" s="19">
        <f t="shared" si="1"/>
        <v>7.3386173564038044E-3</v>
      </c>
    </row>
    <row r="35" spans="2:7" ht="14.25" thickTop="1" thickBot="1" x14ac:dyDescent="0.25">
      <c r="B35" s="60"/>
      <c r="C35" s="41" t="s">
        <v>74</v>
      </c>
      <c r="D35" s="3"/>
      <c r="E35" s="4">
        <v>2219.25</v>
      </c>
      <c r="F35" s="4">
        <f t="shared" si="0"/>
        <v>2219.25</v>
      </c>
      <c r="G35" s="19">
        <f t="shared" si="1"/>
        <v>2.6135239184338879E-3</v>
      </c>
    </row>
    <row r="36" spans="2:7" ht="14.25" thickTop="1" thickBot="1" x14ac:dyDescent="0.25">
      <c r="B36" s="60"/>
      <c r="C36" s="41" t="s">
        <v>75</v>
      </c>
      <c r="D36" s="3"/>
      <c r="E36" s="4">
        <v>3620.04</v>
      </c>
      <c r="F36" s="4">
        <f t="shared" si="0"/>
        <v>3620.04</v>
      </c>
      <c r="G36" s="19">
        <f t="shared" si="1"/>
        <v>4.2631795091528273E-3</v>
      </c>
    </row>
    <row r="37" spans="2:7" ht="14.25" thickTop="1" thickBot="1" x14ac:dyDescent="0.25">
      <c r="B37" s="60"/>
      <c r="C37" s="41" t="s">
        <v>76</v>
      </c>
      <c r="D37" s="3">
        <v>500.8</v>
      </c>
      <c r="E37" s="4"/>
      <c r="F37" s="4">
        <f t="shared" si="0"/>
        <v>500.8</v>
      </c>
      <c r="G37" s="19">
        <f t="shared" si="1"/>
        <v>5.8977257107206997E-4</v>
      </c>
    </row>
    <row r="38" spans="2:7" ht="14.25" thickTop="1" thickBot="1" x14ac:dyDescent="0.25">
      <c r="B38" s="60"/>
      <c r="C38" s="41" t="s">
        <v>82</v>
      </c>
      <c r="D38" s="3"/>
      <c r="E38" s="4">
        <v>722.4</v>
      </c>
      <c r="F38" s="4">
        <f t="shared" si="0"/>
        <v>722.4</v>
      </c>
      <c r="G38" s="19">
        <f t="shared" si="1"/>
        <v>8.5074222312792188E-4</v>
      </c>
    </row>
    <row r="39" spans="2:7" ht="14.25" thickTop="1" thickBot="1" x14ac:dyDescent="0.25">
      <c r="B39" s="60"/>
      <c r="C39" s="41" t="s">
        <v>83</v>
      </c>
      <c r="D39" s="3">
        <v>13532.8</v>
      </c>
      <c r="E39" s="4">
        <v>1984.16</v>
      </c>
      <c r="F39" s="4">
        <f t="shared" si="0"/>
        <v>15516.96</v>
      </c>
      <c r="G39" s="19">
        <f t="shared" si="1"/>
        <v>1.8273716841897894E-2</v>
      </c>
    </row>
    <row r="40" spans="2:7" ht="14.25" thickTop="1" thickBot="1" x14ac:dyDescent="0.25">
      <c r="B40" s="60"/>
      <c r="C40" s="41" t="s">
        <v>84</v>
      </c>
      <c r="D40" s="3">
        <v>1091.0899999999999</v>
      </c>
      <c r="E40" s="4"/>
      <c r="F40" s="4">
        <f t="shared" si="0"/>
        <v>1091.0899999999999</v>
      </c>
      <c r="G40" s="19">
        <f t="shared" si="1"/>
        <v>1.2849340147184998E-3</v>
      </c>
    </row>
    <row r="41" spans="2:7" ht="14.25" thickTop="1" thickBot="1" x14ac:dyDescent="0.25">
      <c r="B41" s="60"/>
      <c r="C41" s="41" t="s">
        <v>85</v>
      </c>
      <c r="D41" s="3">
        <v>12314.9</v>
      </c>
      <c r="E41" s="4"/>
      <c r="F41" s="4">
        <f t="shared" si="0"/>
        <v>12314.9</v>
      </c>
      <c r="G41" s="19">
        <f t="shared" si="1"/>
        <v>1.4502776029343916E-2</v>
      </c>
    </row>
    <row r="42" spans="2:7" ht="14.25" thickTop="1" thickBot="1" x14ac:dyDescent="0.25">
      <c r="B42" s="60"/>
      <c r="C42" s="41" t="s">
        <v>86</v>
      </c>
      <c r="D42" s="3">
        <v>2904.12</v>
      </c>
      <c r="E42" s="4"/>
      <c r="F42" s="4">
        <f t="shared" si="0"/>
        <v>2904.12</v>
      </c>
      <c r="G42" s="19">
        <f t="shared" si="1"/>
        <v>3.4200685285579466E-3</v>
      </c>
    </row>
    <row r="43" spans="2:7" ht="14.25" thickTop="1" thickBot="1" x14ac:dyDescent="0.25">
      <c r="B43" s="60"/>
      <c r="C43" s="41" t="s">
        <v>94</v>
      </c>
      <c r="D43" s="3">
        <v>97.14</v>
      </c>
      <c r="E43" s="4"/>
      <c r="F43" s="4">
        <f t="shared" si="0"/>
        <v>97.14</v>
      </c>
      <c r="G43" s="19">
        <f t="shared" si="1"/>
        <v>1.1439797834253369E-4</v>
      </c>
    </row>
    <row r="44" spans="2:7" ht="14.25" thickTop="1" thickBot="1" x14ac:dyDescent="0.25">
      <c r="B44" s="60"/>
      <c r="C44" s="41" t="s">
        <v>76</v>
      </c>
      <c r="D44" s="3">
        <v>12963.22</v>
      </c>
      <c r="E44" s="4">
        <v>1153.18</v>
      </c>
      <c r="F44" s="4">
        <f t="shared" si="0"/>
        <v>14116.4</v>
      </c>
      <c r="G44" s="19">
        <f t="shared" si="1"/>
        <v>1.6624332113182445E-2</v>
      </c>
    </row>
    <row r="45" spans="2:7" ht="14.25" thickTop="1" thickBot="1" x14ac:dyDescent="0.25">
      <c r="B45" s="60"/>
      <c r="C45" s="41" t="s">
        <v>90</v>
      </c>
      <c r="D45" s="3">
        <v>484.9</v>
      </c>
      <c r="E45" s="4"/>
      <c r="F45" s="4">
        <f t="shared" si="0"/>
        <v>484.9</v>
      </c>
      <c r="G45" s="19">
        <f t="shared" si="1"/>
        <v>5.710477630048856E-4</v>
      </c>
    </row>
    <row r="46" spans="2:7" ht="14.25" thickTop="1" thickBot="1" x14ac:dyDescent="0.25">
      <c r="B46" s="60" t="s">
        <v>102</v>
      </c>
      <c r="C46" s="14" t="s">
        <v>7</v>
      </c>
      <c r="D46" s="15">
        <v>46030</v>
      </c>
      <c r="E46" s="16"/>
      <c r="F46" s="16">
        <f t="shared" si="0"/>
        <v>46030</v>
      </c>
      <c r="G46" s="47">
        <f t="shared" si="1"/>
        <v>5.4207730524056266E-2</v>
      </c>
    </row>
    <row r="47" spans="2:7" ht="14.25" thickTop="1" thickBot="1" x14ac:dyDescent="0.25">
      <c r="B47" s="60"/>
      <c r="C47" s="14" t="s">
        <v>62</v>
      </c>
      <c r="D47" s="15">
        <v>84185.14</v>
      </c>
      <c r="E47" s="16">
        <v>33400.5</v>
      </c>
      <c r="F47" s="16">
        <f t="shared" si="0"/>
        <v>117585.64</v>
      </c>
      <c r="G47" s="47">
        <f t="shared" si="1"/>
        <v>0.13847600883377562</v>
      </c>
    </row>
    <row r="48" spans="2:7" ht="13.5" thickTop="1" x14ac:dyDescent="0.2">
      <c r="B48" s="45"/>
      <c r="C48" s="20"/>
      <c r="D48" s="6">
        <v>694563.91</v>
      </c>
      <c r="E48" s="7">
        <v>154576.97</v>
      </c>
      <c r="F48" s="7">
        <f t="shared" si="0"/>
        <v>849140.88</v>
      </c>
      <c r="G48" s="36">
        <f>SUM(G4:G47)</f>
        <v>1</v>
      </c>
    </row>
  </sheetData>
  <mergeCells count="3">
    <mergeCell ref="B4:B45"/>
    <mergeCell ref="B46:B47"/>
    <mergeCell ref="B1:G1"/>
  </mergeCells>
  <conditionalFormatting sqref="G4:G47">
    <cfRule type="cellIs" dxfId="1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9907.93</v>
      </c>
      <c r="E4" s="4"/>
      <c r="F4" s="4">
        <f>SUM(D4,E4)</f>
        <v>9907.93</v>
      </c>
      <c r="G4" s="19">
        <f>F4/$F$45</f>
        <v>5.7115854154754352E-3</v>
      </c>
    </row>
    <row r="5" spans="2:7" ht="14.25" thickTop="1" thickBot="1" x14ac:dyDescent="0.25">
      <c r="B5" s="60"/>
      <c r="C5" s="41" t="s">
        <v>7</v>
      </c>
      <c r="D5" s="3">
        <v>11300</v>
      </c>
      <c r="E5" s="4"/>
      <c r="F5" s="4">
        <f t="shared" ref="F5:F45" si="0">SUM(D5,E5)</f>
        <v>11300</v>
      </c>
      <c r="G5" s="19">
        <f t="shared" ref="G5:G44" si="1">F5/$F$45</f>
        <v>6.5140665300292208E-3</v>
      </c>
    </row>
    <row r="6" spans="2:7" ht="14.25" thickTop="1" thickBot="1" x14ac:dyDescent="0.25">
      <c r="B6" s="60"/>
      <c r="C6" s="41" t="s">
        <v>12</v>
      </c>
      <c r="D6" s="3"/>
      <c r="E6" s="4">
        <v>21936.45</v>
      </c>
      <c r="F6" s="4">
        <f t="shared" si="0"/>
        <v>21936.45</v>
      </c>
      <c r="G6" s="19">
        <f t="shared" si="1"/>
        <v>1.2645619002890221E-2</v>
      </c>
    </row>
    <row r="7" spans="2:7" ht="14.25" thickTop="1" thickBot="1" x14ac:dyDescent="0.25">
      <c r="B7" s="60"/>
      <c r="C7" s="41" t="s">
        <v>19</v>
      </c>
      <c r="D7" s="3">
        <v>667.8</v>
      </c>
      <c r="E7" s="4">
        <v>6701.85</v>
      </c>
      <c r="F7" s="4">
        <f t="shared" si="0"/>
        <v>7369.6500000000005</v>
      </c>
      <c r="G7" s="19">
        <f t="shared" si="1"/>
        <v>4.2483531330114906E-3</v>
      </c>
    </row>
    <row r="8" spans="2:7" ht="14.25" thickTop="1" thickBot="1" x14ac:dyDescent="0.25">
      <c r="B8" s="60"/>
      <c r="C8" s="41" t="s">
        <v>20</v>
      </c>
      <c r="D8" s="3">
        <v>3063.09</v>
      </c>
      <c r="E8" s="4">
        <v>1682.75</v>
      </c>
      <c r="F8" s="4">
        <f t="shared" si="0"/>
        <v>4745.84</v>
      </c>
      <c r="G8" s="19">
        <f t="shared" si="1"/>
        <v>2.7358157080419358E-3</v>
      </c>
    </row>
    <row r="9" spans="2:7" ht="14.25" thickTop="1" thickBot="1" x14ac:dyDescent="0.25">
      <c r="B9" s="60"/>
      <c r="C9" s="41" t="s">
        <v>25</v>
      </c>
      <c r="D9" s="3"/>
      <c r="E9" s="4">
        <v>2282.1</v>
      </c>
      <c r="F9" s="4">
        <f t="shared" si="0"/>
        <v>2282.1</v>
      </c>
      <c r="G9" s="19">
        <f t="shared" si="1"/>
        <v>1.3155532060336002E-3</v>
      </c>
    </row>
    <row r="10" spans="2:7" ht="14.25" thickTop="1" thickBot="1" x14ac:dyDescent="0.25">
      <c r="B10" s="60"/>
      <c r="C10" s="41" t="s">
        <v>27</v>
      </c>
      <c r="D10" s="3"/>
      <c r="E10" s="4">
        <v>8461.66</v>
      </c>
      <c r="F10" s="4">
        <f t="shared" si="0"/>
        <v>8461.66</v>
      </c>
      <c r="G10" s="19">
        <f t="shared" si="1"/>
        <v>4.8778598402200932E-3</v>
      </c>
    </row>
    <row r="11" spans="2:7" ht="14.25" thickTop="1" thickBot="1" x14ac:dyDescent="0.25">
      <c r="B11" s="60"/>
      <c r="C11" s="41" t="s">
        <v>28</v>
      </c>
      <c r="D11" s="3">
        <v>1692.05</v>
      </c>
      <c r="E11" s="4"/>
      <c r="F11" s="4">
        <f t="shared" si="0"/>
        <v>1692.05</v>
      </c>
      <c r="G11" s="19">
        <f t="shared" si="1"/>
        <v>9.7540940461380015E-4</v>
      </c>
    </row>
    <row r="12" spans="2:7" ht="14.25" thickTop="1" thickBot="1" x14ac:dyDescent="0.25">
      <c r="B12" s="60"/>
      <c r="C12" s="41" t="s">
        <v>29</v>
      </c>
      <c r="D12" s="3"/>
      <c r="E12" s="4">
        <v>1772</v>
      </c>
      <c r="F12" s="4">
        <f t="shared" si="0"/>
        <v>1772</v>
      </c>
      <c r="G12" s="19">
        <f t="shared" si="1"/>
        <v>1.0214978664789185E-3</v>
      </c>
    </row>
    <row r="13" spans="2:7" ht="14.25" thickTop="1" thickBot="1" x14ac:dyDescent="0.25">
      <c r="B13" s="60"/>
      <c r="C13" s="41" t="s">
        <v>31</v>
      </c>
      <c r="D13" s="3"/>
      <c r="E13" s="4">
        <v>438</v>
      </c>
      <c r="F13" s="4">
        <f t="shared" si="0"/>
        <v>438</v>
      </c>
      <c r="G13" s="19">
        <f t="shared" si="1"/>
        <v>2.5249213629670786E-4</v>
      </c>
    </row>
    <row r="14" spans="2:7" ht="14.25" thickTop="1" thickBot="1" x14ac:dyDescent="0.25">
      <c r="B14" s="60"/>
      <c r="C14" s="41" t="s">
        <v>32</v>
      </c>
      <c r="D14" s="3">
        <v>14866.6</v>
      </c>
      <c r="E14" s="4"/>
      <c r="F14" s="4">
        <f t="shared" si="0"/>
        <v>14866.6</v>
      </c>
      <c r="G14" s="19">
        <f t="shared" si="1"/>
        <v>8.5700903960471159E-3</v>
      </c>
    </row>
    <row r="15" spans="2:7" ht="14.25" thickTop="1" thickBot="1" x14ac:dyDescent="0.25">
      <c r="B15" s="60"/>
      <c r="C15" s="41" t="s">
        <v>38</v>
      </c>
      <c r="D15" s="3"/>
      <c r="E15" s="4">
        <v>879.5</v>
      </c>
      <c r="F15" s="4">
        <f t="shared" si="0"/>
        <v>879.5</v>
      </c>
      <c r="G15" s="19">
        <f t="shared" si="1"/>
        <v>5.0700190381953092E-4</v>
      </c>
    </row>
    <row r="16" spans="2:7" ht="14.25" thickTop="1" thickBot="1" x14ac:dyDescent="0.25">
      <c r="B16" s="60"/>
      <c r="C16" s="41" t="s">
        <v>40</v>
      </c>
      <c r="D16" s="3">
        <v>1654.18</v>
      </c>
      <c r="E16" s="4"/>
      <c r="F16" s="4">
        <f t="shared" si="0"/>
        <v>1654.18</v>
      </c>
      <c r="G16" s="19">
        <f t="shared" si="1"/>
        <v>9.5357863474723325E-4</v>
      </c>
    </row>
    <row r="17" spans="2:7" ht="14.25" thickTop="1" thickBot="1" x14ac:dyDescent="0.25">
      <c r="B17" s="60"/>
      <c r="C17" s="41" t="s">
        <v>41</v>
      </c>
      <c r="D17" s="3">
        <v>10298.42</v>
      </c>
      <c r="E17" s="4"/>
      <c r="F17" s="4">
        <f t="shared" si="0"/>
        <v>10298.42</v>
      </c>
      <c r="G17" s="19">
        <f t="shared" si="1"/>
        <v>5.9366896490427902E-3</v>
      </c>
    </row>
    <row r="18" spans="2:7" ht="14.25" thickTop="1" thickBot="1" x14ac:dyDescent="0.25">
      <c r="B18" s="60"/>
      <c r="C18" s="41" t="s">
        <v>42</v>
      </c>
      <c r="D18" s="3">
        <v>2864.5</v>
      </c>
      <c r="E18" s="4"/>
      <c r="F18" s="4">
        <f t="shared" si="0"/>
        <v>2864.5</v>
      </c>
      <c r="G18" s="19">
        <f t="shared" si="1"/>
        <v>1.6512870420591771E-3</v>
      </c>
    </row>
    <row r="19" spans="2:7" ht="14.25" thickTop="1" thickBot="1" x14ac:dyDescent="0.25">
      <c r="B19" s="60"/>
      <c r="C19" s="41" t="s">
        <v>45</v>
      </c>
      <c r="D19" s="3">
        <v>5000</v>
      </c>
      <c r="E19" s="4"/>
      <c r="F19" s="4">
        <f t="shared" si="0"/>
        <v>5000</v>
      </c>
      <c r="G19" s="19">
        <f t="shared" si="1"/>
        <v>2.8823303230217788E-3</v>
      </c>
    </row>
    <row r="20" spans="2:7" ht="14.25" thickTop="1" thickBot="1" x14ac:dyDescent="0.25">
      <c r="B20" s="60"/>
      <c r="C20" s="14" t="s">
        <v>48</v>
      </c>
      <c r="D20" s="15">
        <v>64136.72</v>
      </c>
      <c r="E20" s="16">
        <v>38306.480000000003</v>
      </c>
      <c r="F20" s="16">
        <f t="shared" si="0"/>
        <v>102443.20000000001</v>
      </c>
      <c r="G20" s="19">
        <f t="shared" si="1"/>
        <v>5.905502834947695E-2</v>
      </c>
    </row>
    <row r="21" spans="2:7" ht="14.25" thickTop="1" thickBot="1" x14ac:dyDescent="0.25">
      <c r="B21" s="60"/>
      <c r="C21" s="41" t="s">
        <v>50</v>
      </c>
      <c r="D21" s="3">
        <v>53535.89</v>
      </c>
      <c r="E21" s="4"/>
      <c r="F21" s="4">
        <f t="shared" si="0"/>
        <v>53535.89</v>
      </c>
      <c r="G21" s="19">
        <f t="shared" si="1"/>
        <v>3.0861623823391686E-2</v>
      </c>
    </row>
    <row r="22" spans="2:7" ht="14.25" thickTop="1" thickBot="1" x14ac:dyDescent="0.25">
      <c r="B22" s="60"/>
      <c r="C22" s="41" t="s">
        <v>54</v>
      </c>
      <c r="D22" s="3"/>
      <c r="E22" s="4">
        <v>900</v>
      </c>
      <c r="F22" s="4">
        <f t="shared" si="0"/>
        <v>900</v>
      </c>
      <c r="G22" s="19">
        <f t="shared" si="1"/>
        <v>5.1881945814392016E-4</v>
      </c>
    </row>
    <row r="23" spans="2:7" ht="14.25" thickTop="1" thickBot="1" x14ac:dyDescent="0.25">
      <c r="B23" s="60"/>
      <c r="C23" s="41" t="s">
        <v>55</v>
      </c>
      <c r="D23" s="3"/>
      <c r="E23" s="4">
        <v>3069.25</v>
      </c>
      <c r="F23" s="4">
        <f t="shared" si="0"/>
        <v>3069.25</v>
      </c>
      <c r="G23" s="19">
        <f t="shared" si="1"/>
        <v>1.769318468786919E-3</v>
      </c>
    </row>
    <row r="24" spans="2:7" ht="14.25" thickTop="1" thickBot="1" x14ac:dyDescent="0.25">
      <c r="B24" s="60"/>
      <c r="C24" s="14" t="s">
        <v>56</v>
      </c>
      <c r="D24" s="15">
        <v>37637.93</v>
      </c>
      <c r="E24" s="16">
        <v>228855.48</v>
      </c>
      <c r="F24" s="16">
        <f t="shared" si="0"/>
        <v>266493.41000000003</v>
      </c>
      <c r="G24" s="47">
        <f t="shared" si="1"/>
        <v>0.1536244073056951</v>
      </c>
    </row>
    <row r="25" spans="2:7" ht="14.25" thickTop="1" thickBot="1" x14ac:dyDescent="0.25">
      <c r="B25" s="60"/>
      <c r="C25" s="41" t="s">
        <v>59</v>
      </c>
      <c r="D25" s="3">
        <v>7312.01</v>
      </c>
      <c r="E25" s="4"/>
      <c r="F25" s="4">
        <f t="shared" si="0"/>
        <v>7312.01</v>
      </c>
      <c r="G25" s="19">
        <f t="shared" si="1"/>
        <v>4.215125629047696E-3</v>
      </c>
    </row>
    <row r="26" spans="2:7" ht="14.25" thickTop="1" thickBot="1" x14ac:dyDescent="0.25">
      <c r="B26" s="60"/>
      <c r="C26" s="41" t="s">
        <v>60</v>
      </c>
      <c r="D26" s="3"/>
      <c r="E26" s="4">
        <v>6244</v>
      </c>
      <c r="F26" s="4">
        <f t="shared" si="0"/>
        <v>6244</v>
      </c>
      <c r="G26" s="19">
        <f t="shared" si="1"/>
        <v>3.5994541073895974E-3</v>
      </c>
    </row>
    <row r="27" spans="2:7" ht="14.25" thickTop="1" thickBot="1" x14ac:dyDescent="0.25">
      <c r="B27" s="60"/>
      <c r="C27" s="41" t="s">
        <v>65</v>
      </c>
      <c r="D27" s="3">
        <v>203.8</v>
      </c>
      <c r="E27" s="4">
        <v>187.97</v>
      </c>
      <c r="F27" s="4">
        <f t="shared" si="0"/>
        <v>391.77</v>
      </c>
      <c r="G27" s="19">
        <f t="shared" si="1"/>
        <v>2.2584211013004847E-4</v>
      </c>
    </row>
    <row r="28" spans="2:7" ht="14.25" thickTop="1" thickBot="1" x14ac:dyDescent="0.25">
      <c r="B28" s="60"/>
      <c r="C28" s="41" t="s">
        <v>67</v>
      </c>
      <c r="D28" s="3">
        <v>9076.56</v>
      </c>
      <c r="E28" s="4">
        <v>4580.75</v>
      </c>
      <c r="F28" s="4">
        <f t="shared" si="0"/>
        <v>13657.31</v>
      </c>
      <c r="G28" s="19">
        <f t="shared" si="1"/>
        <v>7.8729757487817145E-3</v>
      </c>
    </row>
    <row r="29" spans="2:7" ht="14.25" thickTop="1" thickBot="1" x14ac:dyDescent="0.25">
      <c r="B29" s="60"/>
      <c r="C29" s="41" t="s">
        <v>70</v>
      </c>
      <c r="D29" s="3">
        <v>1136</v>
      </c>
      <c r="E29" s="4"/>
      <c r="F29" s="4">
        <f t="shared" si="0"/>
        <v>1136</v>
      </c>
      <c r="G29" s="19">
        <f t="shared" si="1"/>
        <v>6.5486544939054813E-4</v>
      </c>
    </row>
    <row r="30" spans="2:7" ht="14.25" thickTop="1" thickBot="1" x14ac:dyDescent="0.25">
      <c r="B30" s="60"/>
      <c r="C30" s="41" t="s">
        <v>71</v>
      </c>
      <c r="D30" s="3">
        <v>3971.31</v>
      </c>
      <c r="E30" s="4"/>
      <c r="F30" s="4">
        <f t="shared" si="0"/>
        <v>3971.31</v>
      </c>
      <c r="G30" s="19">
        <f t="shared" si="1"/>
        <v>2.289325447023924E-3</v>
      </c>
    </row>
    <row r="31" spans="2:7" ht="14.25" thickTop="1" thickBot="1" x14ac:dyDescent="0.25">
      <c r="B31" s="60"/>
      <c r="C31" s="14" t="s">
        <v>73</v>
      </c>
      <c r="D31" s="15">
        <v>79964.22</v>
      </c>
      <c r="E31" s="16">
        <v>60492.56</v>
      </c>
      <c r="F31" s="16">
        <f t="shared" si="0"/>
        <v>140456.78</v>
      </c>
      <c r="G31" s="47">
        <f t="shared" si="1"/>
        <v>8.0968567213599782E-2</v>
      </c>
    </row>
    <row r="32" spans="2:7" ht="14.25" thickTop="1" thickBot="1" x14ac:dyDescent="0.25">
      <c r="B32" s="60"/>
      <c r="C32" s="14" t="s">
        <v>49</v>
      </c>
      <c r="D32" s="15">
        <v>142402.47</v>
      </c>
      <c r="E32" s="16">
        <v>71311.63</v>
      </c>
      <c r="F32" s="16">
        <f t="shared" si="0"/>
        <v>213714.1</v>
      </c>
      <c r="G32" s="47">
        <f t="shared" si="1"/>
        <v>0.12319892617746175</v>
      </c>
    </row>
    <row r="33" spans="2:7" ht="14.25" thickTop="1" thickBot="1" x14ac:dyDescent="0.25">
      <c r="B33" s="60"/>
      <c r="C33" s="14" t="s">
        <v>46</v>
      </c>
      <c r="D33" s="15">
        <v>113997.52</v>
      </c>
      <c r="E33" s="16">
        <v>58609.58</v>
      </c>
      <c r="F33" s="16">
        <f t="shared" si="0"/>
        <v>172607.1</v>
      </c>
      <c r="G33" s="47">
        <f t="shared" si="1"/>
        <v>9.9502135659770508E-2</v>
      </c>
    </row>
    <row r="34" spans="2:7" ht="14.25" thickTop="1" thickBot="1" x14ac:dyDescent="0.25">
      <c r="B34" s="60"/>
      <c r="C34" s="41" t="s">
        <v>83</v>
      </c>
      <c r="D34" s="3">
        <v>5401.5</v>
      </c>
      <c r="E34" s="4">
        <v>10555.25</v>
      </c>
      <c r="F34" s="4">
        <f t="shared" si="0"/>
        <v>15956.75</v>
      </c>
      <c r="G34" s="19">
        <f t="shared" si="1"/>
        <v>9.198524876375555E-3</v>
      </c>
    </row>
    <row r="35" spans="2:7" ht="14.25" thickTop="1" thickBot="1" x14ac:dyDescent="0.25">
      <c r="B35" s="60"/>
      <c r="C35" s="41" t="s">
        <v>85</v>
      </c>
      <c r="D35" s="3">
        <v>7600.2</v>
      </c>
      <c r="E35" s="4">
        <v>8338.92</v>
      </c>
      <c r="F35" s="4">
        <f t="shared" si="0"/>
        <v>15939.119999999999</v>
      </c>
      <c r="G35" s="19">
        <f t="shared" si="1"/>
        <v>9.1883617796565797E-3</v>
      </c>
    </row>
    <row r="36" spans="2:7" ht="14.25" thickTop="1" thickBot="1" x14ac:dyDescent="0.25">
      <c r="B36" s="60"/>
      <c r="C36" s="41" t="s">
        <v>76</v>
      </c>
      <c r="D36" s="3">
        <v>3041.81</v>
      </c>
      <c r="E36" s="4">
        <v>4689.07</v>
      </c>
      <c r="F36" s="4">
        <f t="shared" si="0"/>
        <v>7730.8799999999992</v>
      </c>
      <c r="G36" s="19">
        <f t="shared" si="1"/>
        <v>4.4565899695285212E-3</v>
      </c>
    </row>
    <row r="37" spans="2:7" ht="14.25" thickTop="1" thickBot="1" x14ac:dyDescent="0.25">
      <c r="B37" s="60"/>
      <c r="C37" s="41" t="s">
        <v>90</v>
      </c>
      <c r="D37" s="3">
        <v>142.31</v>
      </c>
      <c r="E37" s="4">
        <v>104.32</v>
      </c>
      <c r="F37" s="4">
        <f t="shared" si="0"/>
        <v>246.63</v>
      </c>
      <c r="G37" s="19">
        <f t="shared" si="1"/>
        <v>1.4217382551337226E-4</v>
      </c>
    </row>
    <row r="38" spans="2:7" ht="14.25" thickTop="1" thickBot="1" x14ac:dyDescent="0.25">
      <c r="B38" s="60"/>
      <c r="C38" s="41" t="s">
        <v>92</v>
      </c>
      <c r="D38" s="3">
        <v>19.37</v>
      </c>
      <c r="E38" s="4"/>
      <c r="F38" s="4">
        <f t="shared" si="0"/>
        <v>19.37</v>
      </c>
      <c r="G38" s="19">
        <f t="shared" si="1"/>
        <v>1.1166147671386373E-5</v>
      </c>
    </row>
    <row r="39" spans="2:7" ht="14.25" thickTop="1" thickBot="1" x14ac:dyDescent="0.25">
      <c r="B39" s="60"/>
      <c r="C39" s="41" t="s">
        <v>93</v>
      </c>
      <c r="D39" s="3">
        <v>1000</v>
      </c>
      <c r="E39" s="4"/>
      <c r="F39" s="4">
        <f t="shared" si="0"/>
        <v>1000</v>
      </c>
      <c r="G39" s="19">
        <f t="shared" si="1"/>
        <v>5.7646606460435581E-4</v>
      </c>
    </row>
    <row r="40" spans="2:7" ht="14.25" thickTop="1" thickBot="1" x14ac:dyDescent="0.25">
      <c r="B40" s="60"/>
      <c r="C40" s="41" t="s">
        <v>47</v>
      </c>
      <c r="D40" s="3">
        <v>214.56</v>
      </c>
      <c r="E40" s="4"/>
      <c r="F40" s="4">
        <f t="shared" si="0"/>
        <v>214.56</v>
      </c>
      <c r="G40" s="19">
        <f t="shared" si="1"/>
        <v>1.2368655882151057E-4</v>
      </c>
    </row>
    <row r="41" spans="2:7" ht="14.25" thickTop="1" thickBot="1" x14ac:dyDescent="0.25">
      <c r="B41" s="60" t="s">
        <v>102</v>
      </c>
      <c r="C41" s="14" t="s">
        <v>7</v>
      </c>
      <c r="D41" s="15">
        <v>93490</v>
      </c>
      <c r="E41" s="16"/>
      <c r="F41" s="16">
        <f t="shared" si="0"/>
        <v>93490</v>
      </c>
      <c r="G41" s="47">
        <f t="shared" si="1"/>
        <v>5.3893812379861225E-2</v>
      </c>
    </row>
    <row r="42" spans="2:7" ht="14.25" thickTop="1" thickBot="1" x14ac:dyDescent="0.25">
      <c r="B42" s="60"/>
      <c r="C42" s="41" t="s">
        <v>56</v>
      </c>
      <c r="D42" s="3"/>
      <c r="E42" s="4">
        <v>54852</v>
      </c>
      <c r="F42" s="4">
        <f t="shared" si="0"/>
        <v>54852</v>
      </c>
      <c r="G42" s="19">
        <f t="shared" si="1"/>
        <v>3.1620316575678126E-2</v>
      </c>
    </row>
    <row r="43" spans="2:7" ht="14.25" thickTop="1" thickBot="1" x14ac:dyDescent="0.25">
      <c r="B43" s="60"/>
      <c r="C43" s="14" t="s">
        <v>62</v>
      </c>
      <c r="D43" s="15">
        <v>342477.14</v>
      </c>
      <c r="E43" s="16">
        <v>428.26</v>
      </c>
      <c r="F43" s="16">
        <f t="shared" si="0"/>
        <v>342905.4</v>
      </c>
      <c r="G43" s="47">
        <f t="shared" si="1"/>
        <v>0.19767332646958247</v>
      </c>
    </row>
    <row r="44" spans="2:7" ht="14.25" thickTop="1" thickBot="1" x14ac:dyDescent="0.25">
      <c r="B44" s="60"/>
      <c r="C44" s="14" t="s">
        <v>46</v>
      </c>
      <c r="D44" s="15">
        <v>79230.92</v>
      </c>
      <c r="E44" s="16">
        <v>31720.85</v>
      </c>
      <c r="F44" s="16">
        <f t="shared" si="0"/>
        <v>110951.76999999999</v>
      </c>
      <c r="G44" s="47">
        <f t="shared" si="1"/>
        <v>6.3959930212787619E-2</v>
      </c>
    </row>
    <row r="45" spans="2:7" ht="13.5" thickTop="1" x14ac:dyDescent="0.2">
      <c r="B45" s="45"/>
      <c r="C45" s="20"/>
      <c r="D45" s="6">
        <v>1107306.81</v>
      </c>
      <c r="E45" s="7">
        <v>627400.68000000005</v>
      </c>
      <c r="F45" s="7">
        <f t="shared" si="0"/>
        <v>1734707.4900000002</v>
      </c>
      <c r="G45" s="36">
        <f>SUM(G4:G44)</f>
        <v>0.99999999999999978</v>
      </c>
    </row>
  </sheetData>
  <mergeCells count="3">
    <mergeCell ref="B4:B40"/>
    <mergeCell ref="B41:B44"/>
    <mergeCell ref="B1:G1"/>
  </mergeCells>
  <conditionalFormatting sqref="G4:G44">
    <cfRule type="cellIs" dxfId="0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60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customWidth="1"/>
    <col min="3" max="3" width="66.85546875" style="10" bestFit="1" customWidth="1"/>
    <col min="4" max="4" width="14.28515625" hidden="1" customWidth="1"/>
    <col min="5" max="5" width="15.7109375" hidden="1" customWidth="1"/>
    <col min="6" max="6" width="21.85546875" bestFit="1" customWidth="1"/>
    <col min="7" max="7" width="11.5703125" bestFit="1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3" spans="2:7" ht="14.25" customHeight="1" thickBot="1" x14ac:dyDescent="0.25">
      <c r="B3" s="58" t="s">
        <v>111</v>
      </c>
      <c r="C3" s="9" t="s">
        <v>108</v>
      </c>
      <c r="D3" s="1" t="s">
        <v>0</v>
      </c>
      <c r="E3" s="2" t="s">
        <v>1</v>
      </c>
      <c r="F3" s="9" t="s">
        <v>109</v>
      </c>
      <c r="G3" s="18" t="s">
        <v>112</v>
      </c>
    </row>
    <row r="4" spans="2:7" ht="22.5" thickTop="1" thickBot="1" x14ac:dyDescent="0.25">
      <c r="B4" s="8" t="s">
        <v>2</v>
      </c>
      <c r="C4" s="8" t="s">
        <v>4</v>
      </c>
      <c r="D4" s="3">
        <v>55336.82</v>
      </c>
      <c r="E4" s="4"/>
      <c r="F4" s="12">
        <f>SUM(D4,E4)</f>
        <v>55336.82</v>
      </c>
      <c r="G4" s="19">
        <f>F4/$F$160</f>
        <v>2.6066546505762967E-3</v>
      </c>
    </row>
    <row r="5" spans="2:7" ht="14.25" customHeight="1" thickTop="1" thickBot="1" x14ac:dyDescent="0.25">
      <c r="B5" s="59" t="s">
        <v>5</v>
      </c>
      <c r="C5" s="8" t="s">
        <v>6</v>
      </c>
      <c r="D5" s="3">
        <v>224143.13</v>
      </c>
      <c r="E5" s="4"/>
      <c r="F5" s="12">
        <f t="shared" ref="F5:F68" si="0">SUM(D5,E5)</f>
        <v>224143.13</v>
      </c>
      <c r="G5" s="19">
        <f t="shared" ref="G5:G68" si="1">F5/$F$160</f>
        <v>1.0558317810984213E-2</v>
      </c>
    </row>
    <row r="6" spans="2:7" ht="14.25" thickTop="1" thickBot="1" x14ac:dyDescent="0.25">
      <c r="B6" s="59"/>
      <c r="C6" s="8" t="s">
        <v>7</v>
      </c>
      <c r="D6" s="3">
        <v>168225</v>
      </c>
      <c r="E6" s="4">
        <v>400</v>
      </c>
      <c r="F6" s="12">
        <f t="shared" si="0"/>
        <v>168625</v>
      </c>
      <c r="G6" s="19">
        <f t="shared" si="1"/>
        <v>7.9431225078244114E-3</v>
      </c>
    </row>
    <row r="7" spans="2:7" ht="14.25" thickTop="1" thickBot="1" x14ac:dyDescent="0.25">
      <c r="B7" s="59"/>
      <c r="C7" s="8" t="s">
        <v>8</v>
      </c>
      <c r="D7" s="3">
        <v>67600</v>
      </c>
      <c r="E7" s="4"/>
      <c r="F7" s="12">
        <f t="shared" si="0"/>
        <v>67600</v>
      </c>
      <c r="G7" s="19">
        <f t="shared" si="1"/>
        <v>3.1843147903865394E-3</v>
      </c>
    </row>
    <row r="8" spans="2:7" ht="14.25" thickTop="1" thickBot="1" x14ac:dyDescent="0.25">
      <c r="B8" s="59"/>
      <c r="C8" s="8" t="s">
        <v>9</v>
      </c>
      <c r="D8" s="3">
        <v>38897.56</v>
      </c>
      <c r="E8" s="4"/>
      <c r="F8" s="12">
        <f t="shared" si="0"/>
        <v>38897.56</v>
      </c>
      <c r="G8" s="19">
        <f t="shared" si="1"/>
        <v>1.8322792251175715E-3</v>
      </c>
    </row>
    <row r="9" spans="2:7" ht="14.25" thickTop="1" thickBot="1" x14ac:dyDescent="0.25">
      <c r="B9" s="59"/>
      <c r="C9" s="8" t="s">
        <v>10</v>
      </c>
      <c r="D9" s="3">
        <v>316609.39</v>
      </c>
      <c r="E9" s="4">
        <v>67128.639999999999</v>
      </c>
      <c r="F9" s="12">
        <f t="shared" si="0"/>
        <v>383738.03</v>
      </c>
      <c r="G9" s="19">
        <f t="shared" si="1"/>
        <v>1.8076075215425941E-2</v>
      </c>
    </row>
    <row r="10" spans="2:7" ht="14.25" thickTop="1" thickBot="1" x14ac:dyDescent="0.25">
      <c r="B10" s="59"/>
      <c r="C10" s="8" t="s">
        <v>187</v>
      </c>
      <c r="D10" s="3">
        <v>179.9</v>
      </c>
      <c r="E10" s="4"/>
      <c r="F10" s="12">
        <f t="shared" si="0"/>
        <v>179.9</v>
      </c>
      <c r="G10" s="19">
        <f t="shared" si="1"/>
        <v>8.4742341832919893E-6</v>
      </c>
    </row>
    <row r="11" spans="2:7" ht="14.25" thickTop="1" thickBot="1" x14ac:dyDescent="0.25">
      <c r="B11" s="59"/>
      <c r="C11" s="8" t="s">
        <v>11</v>
      </c>
      <c r="D11" s="3">
        <v>19350</v>
      </c>
      <c r="E11" s="4">
        <v>1003.8</v>
      </c>
      <c r="F11" s="12">
        <f t="shared" si="0"/>
        <v>20353.8</v>
      </c>
      <c r="G11" s="19">
        <f t="shared" si="1"/>
        <v>9.5877080444629502E-4</v>
      </c>
    </row>
    <row r="12" spans="2:7" ht="14.25" thickTop="1" thickBot="1" x14ac:dyDescent="0.25">
      <c r="B12" s="59"/>
      <c r="C12" s="8" t="s">
        <v>12</v>
      </c>
      <c r="D12" s="3">
        <v>163076.26999999999</v>
      </c>
      <c r="E12" s="4">
        <v>96396.05</v>
      </c>
      <c r="F12" s="12">
        <f t="shared" si="0"/>
        <v>259472.32</v>
      </c>
      <c r="G12" s="19">
        <f t="shared" si="1"/>
        <v>1.22225080809454E-2</v>
      </c>
    </row>
    <row r="13" spans="2:7" ht="14.25" thickTop="1" thickBot="1" x14ac:dyDescent="0.25">
      <c r="B13" s="59"/>
      <c r="C13" s="8" t="s">
        <v>13</v>
      </c>
      <c r="D13" s="3">
        <v>40184.53</v>
      </c>
      <c r="E13" s="4">
        <v>37160.06</v>
      </c>
      <c r="F13" s="12">
        <f t="shared" si="0"/>
        <v>77344.59</v>
      </c>
      <c r="G13" s="19">
        <f t="shared" si="1"/>
        <v>3.6433361226831779E-3</v>
      </c>
    </row>
    <row r="14" spans="2:7" ht="14.25" thickTop="1" thickBot="1" x14ac:dyDescent="0.25">
      <c r="B14" s="59"/>
      <c r="C14" s="8" t="s">
        <v>14</v>
      </c>
      <c r="D14" s="3">
        <v>4080</v>
      </c>
      <c r="E14" s="4">
        <v>19823.12</v>
      </c>
      <c r="F14" s="12">
        <f t="shared" si="0"/>
        <v>23903.119999999999</v>
      </c>
      <c r="G14" s="19">
        <f t="shared" si="1"/>
        <v>1.1259624046210694E-3</v>
      </c>
    </row>
    <row r="15" spans="2:7" ht="14.25" thickTop="1" thickBot="1" x14ac:dyDescent="0.25">
      <c r="B15" s="59"/>
      <c r="C15" s="8" t="s">
        <v>15</v>
      </c>
      <c r="D15" s="3">
        <v>1915.78</v>
      </c>
      <c r="E15" s="4"/>
      <c r="F15" s="12">
        <f t="shared" si="0"/>
        <v>1915.78</v>
      </c>
      <c r="G15" s="19">
        <f t="shared" si="1"/>
        <v>9.0243292738561009E-5</v>
      </c>
    </row>
    <row r="16" spans="2:7" ht="14.25" thickTop="1" thickBot="1" x14ac:dyDescent="0.25">
      <c r="B16" s="59"/>
      <c r="C16" s="8" t="s">
        <v>16</v>
      </c>
      <c r="D16" s="3">
        <v>898.82</v>
      </c>
      <c r="E16" s="4">
        <v>270</v>
      </c>
      <c r="F16" s="12">
        <f t="shared" si="0"/>
        <v>1168.8200000000002</v>
      </c>
      <c r="G16" s="19">
        <f t="shared" si="1"/>
        <v>5.5057556409757331E-5</v>
      </c>
    </row>
    <row r="17" spans="2:7" ht="14.25" thickTop="1" thickBot="1" x14ac:dyDescent="0.25">
      <c r="B17" s="59"/>
      <c r="C17" s="8" t="s">
        <v>17</v>
      </c>
      <c r="D17" s="3">
        <v>27420.79</v>
      </c>
      <c r="E17" s="4">
        <v>8034.55</v>
      </c>
      <c r="F17" s="12">
        <f t="shared" si="0"/>
        <v>35455.340000000004</v>
      </c>
      <c r="G17" s="19">
        <f t="shared" si="1"/>
        <v>1.6701325970441346E-3</v>
      </c>
    </row>
    <row r="18" spans="2:7" ht="14.25" thickTop="1" thickBot="1" x14ac:dyDescent="0.25">
      <c r="B18" s="59"/>
      <c r="C18" s="8" t="s">
        <v>18</v>
      </c>
      <c r="D18" s="3">
        <v>3917.15</v>
      </c>
      <c r="E18" s="4">
        <v>2086.29</v>
      </c>
      <c r="F18" s="12">
        <f t="shared" si="0"/>
        <v>6003.4400000000005</v>
      </c>
      <c r="G18" s="19">
        <f t="shared" si="1"/>
        <v>2.827935323254167E-4</v>
      </c>
    </row>
    <row r="19" spans="2:7" ht="14.25" thickTop="1" thickBot="1" x14ac:dyDescent="0.25">
      <c r="B19" s="59"/>
      <c r="C19" s="8" t="s">
        <v>19</v>
      </c>
      <c r="D19" s="3">
        <v>667.8</v>
      </c>
      <c r="E19" s="4">
        <v>55762.15</v>
      </c>
      <c r="F19" s="12">
        <f t="shared" si="0"/>
        <v>56429.950000000004</v>
      </c>
      <c r="G19" s="19">
        <f t="shared" si="1"/>
        <v>2.6581468107362855E-3</v>
      </c>
    </row>
    <row r="20" spans="2:7" ht="14.25" thickTop="1" thickBot="1" x14ac:dyDescent="0.25">
      <c r="B20" s="59"/>
      <c r="C20" s="8" t="s">
        <v>20</v>
      </c>
      <c r="D20" s="3">
        <v>41144.68</v>
      </c>
      <c r="E20" s="4">
        <v>4618.59</v>
      </c>
      <c r="F20" s="12">
        <f t="shared" si="0"/>
        <v>45763.270000000004</v>
      </c>
      <c r="G20" s="19">
        <f t="shared" si="1"/>
        <v>2.1556901999623167E-3</v>
      </c>
    </row>
    <row r="21" spans="2:7" ht="14.25" thickTop="1" thickBot="1" x14ac:dyDescent="0.25">
      <c r="B21" s="59"/>
      <c r="C21" s="8" t="s">
        <v>21</v>
      </c>
      <c r="D21" s="3"/>
      <c r="E21" s="4">
        <v>24994.9</v>
      </c>
      <c r="F21" s="12">
        <f t="shared" si="0"/>
        <v>24994.9</v>
      </c>
      <c r="G21" s="19">
        <f t="shared" si="1"/>
        <v>1.1773909726957472E-3</v>
      </c>
    </row>
    <row r="22" spans="2:7" ht="14.25" thickTop="1" thickBot="1" x14ac:dyDescent="0.25">
      <c r="B22" s="59"/>
      <c r="C22" s="8" t="s">
        <v>22</v>
      </c>
      <c r="D22" s="3">
        <v>2669.22</v>
      </c>
      <c r="E22" s="4">
        <v>15869.34</v>
      </c>
      <c r="F22" s="12">
        <f t="shared" si="0"/>
        <v>18538.560000000001</v>
      </c>
      <c r="G22" s="19">
        <f t="shared" si="1"/>
        <v>8.7326347337970836E-4</v>
      </c>
    </row>
    <row r="23" spans="2:7" ht="14.25" thickTop="1" thickBot="1" x14ac:dyDescent="0.25">
      <c r="B23" s="59"/>
      <c r="C23" s="8" t="s">
        <v>23</v>
      </c>
      <c r="D23" s="3">
        <v>17152.240000000002</v>
      </c>
      <c r="E23" s="4">
        <v>16682.2</v>
      </c>
      <c r="F23" s="12">
        <f t="shared" si="0"/>
        <v>33834.44</v>
      </c>
      <c r="G23" s="19">
        <f t="shared" si="1"/>
        <v>1.5937796999474254E-3</v>
      </c>
    </row>
    <row r="24" spans="2:7" ht="14.25" thickTop="1" thickBot="1" x14ac:dyDescent="0.25">
      <c r="B24" s="59"/>
      <c r="C24" s="8" t="s">
        <v>24</v>
      </c>
      <c r="D24" s="3">
        <v>16469.490000000002</v>
      </c>
      <c r="E24" s="4">
        <v>9952.66</v>
      </c>
      <c r="F24" s="12">
        <f t="shared" si="0"/>
        <v>26422.15</v>
      </c>
      <c r="G24" s="19">
        <f t="shared" si="1"/>
        <v>1.2446219384439601E-3</v>
      </c>
    </row>
    <row r="25" spans="2:7" ht="14.25" thickTop="1" thickBot="1" x14ac:dyDescent="0.25">
      <c r="B25" s="59"/>
      <c r="C25" s="8" t="s">
        <v>25</v>
      </c>
      <c r="D25" s="3">
        <v>16582.3</v>
      </c>
      <c r="E25" s="4">
        <v>22644.68</v>
      </c>
      <c r="F25" s="12">
        <f t="shared" si="0"/>
        <v>39226.979999999996</v>
      </c>
      <c r="G25" s="19">
        <f t="shared" si="1"/>
        <v>1.8477966360384165E-3</v>
      </c>
    </row>
    <row r="26" spans="2:7" ht="14.25" thickTop="1" thickBot="1" x14ac:dyDescent="0.25">
      <c r="B26" s="59"/>
      <c r="C26" s="8" t="s">
        <v>26</v>
      </c>
      <c r="D26" s="3">
        <v>211.63</v>
      </c>
      <c r="E26" s="4">
        <v>1249.5</v>
      </c>
      <c r="F26" s="12">
        <f t="shared" si="0"/>
        <v>1461.13</v>
      </c>
      <c r="G26" s="19">
        <f t="shared" si="1"/>
        <v>6.8826891563276394E-5</v>
      </c>
    </row>
    <row r="27" spans="2:7" ht="14.25" thickTop="1" thickBot="1" x14ac:dyDescent="0.25">
      <c r="B27" s="59"/>
      <c r="C27" s="8" t="s">
        <v>27</v>
      </c>
      <c r="D27" s="3">
        <v>62363.41</v>
      </c>
      <c r="E27" s="4">
        <v>81148.12</v>
      </c>
      <c r="F27" s="12">
        <f t="shared" si="0"/>
        <v>143511.53</v>
      </c>
      <c r="G27" s="19">
        <f t="shared" si="1"/>
        <v>6.7601462658284251E-3</v>
      </c>
    </row>
    <row r="28" spans="2:7" ht="14.25" thickTop="1" thickBot="1" x14ac:dyDescent="0.25">
      <c r="B28" s="59"/>
      <c r="C28" s="8" t="s">
        <v>28</v>
      </c>
      <c r="D28" s="3">
        <v>10547.05</v>
      </c>
      <c r="E28" s="4">
        <v>3387.15</v>
      </c>
      <c r="F28" s="12">
        <f t="shared" si="0"/>
        <v>13934.199999999999</v>
      </c>
      <c r="G28" s="19">
        <f t="shared" si="1"/>
        <v>6.5637395195568217E-4</v>
      </c>
    </row>
    <row r="29" spans="2:7" ht="14.25" thickTop="1" thickBot="1" x14ac:dyDescent="0.25">
      <c r="B29" s="59"/>
      <c r="C29" s="8" t="s">
        <v>29</v>
      </c>
      <c r="D29" s="3">
        <v>14970.67</v>
      </c>
      <c r="E29" s="4">
        <v>16816.39</v>
      </c>
      <c r="F29" s="12">
        <f t="shared" si="0"/>
        <v>31787.059999999998</v>
      </c>
      <c r="G29" s="19">
        <f t="shared" si="1"/>
        <v>1.4973373565222536E-3</v>
      </c>
    </row>
    <row r="30" spans="2:7" ht="14.25" thickTop="1" thickBot="1" x14ac:dyDescent="0.25">
      <c r="B30" s="59"/>
      <c r="C30" s="8" t="s">
        <v>30</v>
      </c>
      <c r="D30" s="3">
        <v>4174.45</v>
      </c>
      <c r="E30" s="4">
        <v>422.27</v>
      </c>
      <c r="F30" s="12">
        <f t="shared" si="0"/>
        <v>4596.7199999999993</v>
      </c>
      <c r="G30" s="19">
        <f t="shared" si="1"/>
        <v>2.1652963732641435E-4</v>
      </c>
    </row>
    <row r="31" spans="2:7" ht="14.25" thickTop="1" thickBot="1" x14ac:dyDescent="0.25">
      <c r="B31" s="59"/>
      <c r="C31" s="8" t="s">
        <v>188</v>
      </c>
      <c r="D31" s="3"/>
      <c r="E31" s="4">
        <v>2008.75</v>
      </c>
      <c r="F31" s="12">
        <f t="shared" si="0"/>
        <v>2008.75</v>
      </c>
      <c r="G31" s="19">
        <f t="shared" si="1"/>
        <v>9.4622667680310078E-5</v>
      </c>
    </row>
    <row r="32" spans="2:7" ht="14.25" thickTop="1" thickBot="1" x14ac:dyDescent="0.25">
      <c r="B32" s="59"/>
      <c r="C32" s="8" t="s">
        <v>31</v>
      </c>
      <c r="D32" s="3"/>
      <c r="E32" s="4">
        <v>1005.25</v>
      </c>
      <c r="F32" s="12">
        <f t="shared" si="0"/>
        <v>1005.25</v>
      </c>
      <c r="G32" s="19">
        <f t="shared" si="1"/>
        <v>4.735255093248622E-5</v>
      </c>
    </row>
    <row r="33" spans="2:7" ht="14.25" thickTop="1" thickBot="1" x14ac:dyDescent="0.25">
      <c r="B33" s="59"/>
      <c r="C33" s="8" t="s">
        <v>32</v>
      </c>
      <c r="D33" s="3">
        <v>84769.06</v>
      </c>
      <c r="E33" s="4">
        <v>2092.4</v>
      </c>
      <c r="F33" s="12">
        <f t="shared" si="0"/>
        <v>86861.459999999992</v>
      </c>
      <c r="G33" s="19">
        <f t="shared" si="1"/>
        <v>4.0916306478190646E-3</v>
      </c>
    </row>
    <row r="34" spans="2:7" ht="14.25" thickTop="1" thickBot="1" x14ac:dyDescent="0.25">
      <c r="B34" s="59"/>
      <c r="C34" s="8" t="s">
        <v>33</v>
      </c>
      <c r="D34" s="3"/>
      <c r="E34" s="4">
        <v>273</v>
      </c>
      <c r="F34" s="12">
        <f t="shared" si="0"/>
        <v>273</v>
      </c>
      <c r="G34" s="19">
        <f t="shared" si="1"/>
        <v>1.2859732807330256E-5</v>
      </c>
    </row>
    <row r="35" spans="2:7" ht="14.25" thickTop="1" thickBot="1" x14ac:dyDescent="0.25">
      <c r="B35" s="59"/>
      <c r="C35" s="8" t="s">
        <v>34</v>
      </c>
      <c r="D35" s="3">
        <v>2416.2600000000002</v>
      </c>
      <c r="E35" s="4">
        <v>7895.85</v>
      </c>
      <c r="F35" s="12">
        <f t="shared" si="0"/>
        <v>10312.11</v>
      </c>
      <c r="G35" s="19">
        <f t="shared" si="1"/>
        <v>4.8575450285640438E-4</v>
      </c>
    </row>
    <row r="36" spans="2:7" ht="14.25" thickTop="1" thickBot="1" x14ac:dyDescent="0.25">
      <c r="B36" s="59"/>
      <c r="C36" s="8" t="s">
        <v>35</v>
      </c>
      <c r="D36" s="3">
        <v>673.4</v>
      </c>
      <c r="E36" s="4">
        <v>4171.55</v>
      </c>
      <c r="F36" s="12">
        <f t="shared" si="0"/>
        <v>4844.95</v>
      </c>
      <c r="G36" s="19">
        <f t="shared" si="1"/>
        <v>2.2822257313140921E-4</v>
      </c>
    </row>
    <row r="37" spans="2:7" ht="14.25" thickTop="1" thickBot="1" x14ac:dyDescent="0.25">
      <c r="B37" s="59"/>
      <c r="C37" s="8" t="s">
        <v>36</v>
      </c>
      <c r="D37" s="3">
        <v>615.27</v>
      </c>
      <c r="E37" s="4">
        <v>149.9</v>
      </c>
      <c r="F37" s="12">
        <f t="shared" si="0"/>
        <v>765.17</v>
      </c>
      <c r="G37" s="19">
        <f t="shared" si="1"/>
        <v>3.6043522901776153E-5</v>
      </c>
    </row>
    <row r="38" spans="2:7" ht="14.25" thickTop="1" thickBot="1" x14ac:dyDescent="0.25">
      <c r="B38" s="59"/>
      <c r="C38" s="8" t="s">
        <v>37</v>
      </c>
      <c r="D38" s="3">
        <v>8209.75</v>
      </c>
      <c r="E38" s="4">
        <v>7984.54</v>
      </c>
      <c r="F38" s="12">
        <f t="shared" si="0"/>
        <v>16194.29</v>
      </c>
      <c r="G38" s="19">
        <f t="shared" si="1"/>
        <v>7.6283605276344425E-4</v>
      </c>
    </row>
    <row r="39" spans="2:7" ht="14.25" thickTop="1" thickBot="1" x14ac:dyDescent="0.25">
      <c r="B39" s="59"/>
      <c r="C39" s="8" t="s">
        <v>38</v>
      </c>
      <c r="D39" s="3">
        <v>1793.54</v>
      </c>
      <c r="E39" s="4">
        <v>3480.89</v>
      </c>
      <c r="F39" s="12">
        <f t="shared" si="0"/>
        <v>5274.43</v>
      </c>
      <c r="G39" s="19">
        <f t="shared" si="1"/>
        <v>2.4845333520500702E-4</v>
      </c>
    </row>
    <row r="40" spans="2:7" ht="14.25" thickTop="1" thickBot="1" x14ac:dyDescent="0.25">
      <c r="B40" s="59"/>
      <c r="C40" s="8" t="s">
        <v>39</v>
      </c>
      <c r="D40" s="3"/>
      <c r="E40" s="4">
        <v>1261.98</v>
      </c>
      <c r="F40" s="12">
        <f t="shared" si="0"/>
        <v>1261.98</v>
      </c>
      <c r="G40" s="19">
        <f t="shared" si="1"/>
        <v>5.9445881348698298E-5</v>
      </c>
    </row>
    <row r="41" spans="2:7" ht="14.25" thickTop="1" thickBot="1" x14ac:dyDescent="0.25">
      <c r="B41" s="59"/>
      <c r="C41" s="8" t="s">
        <v>40</v>
      </c>
      <c r="D41" s="3">
        <v>84550.75</v>
      </c>
      <c r="E41" s="4">
        <v>3396.06</v>
      </c>
      <c r="F41" s="12">
        <f t="shared" si="0"/>
        <v>87946.81</v>
      </c>
      <c r="G41" s="19">
        <f t="shared" si="1"/>
        <v>4.1427563291466683E-3</v>
      </c>
    </row>
    <row r="42" spans="2:7" ht="14.25" thickTop="1" thickBot="1" x14ac:dyDescent="0.25">
      <c r="B42" s="59"/>
      <c r="C42" s="8" t="s">
        <v>189</v>
      </c>
      <c r="D42" s="3">
        <v>465.97</v>
      </c>
      <c r="E42" s="4"/>
      <c r="F42" s="12">
        <f t="shared" si="0"/>
        <v>465.97</v>
      </c>
      <c r="G42" s="19">
        <f t="shared" si="1"/>
        <v>2.1949632586929229E-5</v>
      </c>
    </row>
    <row r="43" spans="2:7" ht="14.25" thickTop="1" thickBot="1" x14ac:dyDescent="0.25">
      <c r="B43" s="59"/>
      <c r="C43" s="8" t="s">
        <v>41</v>
      </c>
      <c r="D43" s="3">
        <v>26917.919999999998</v>
      </c>
      <c r="E43" s="4">
        <v>989.52</v>
      </c>
      <c r="F43" s="12">
        <f t="shared" si="0"/>
        <v>27907.439999999999</v>
      </c>
      <c r="G43" s="19">
        <f t="shared" si="1"/>
        <v>1.314586892808061E-3</v>
      </c>
    </row>
    <row r="44" spans="2:7" ht="14.25" thickTop="1" thickBot="1" x14ac:dyDescent="0.25">
      <c r="B44" s="59"/>
      <c r="C44" s="8" t="s">
        <v>42</v>
      </c>
      <c r="D44" s="3">
        <v>11380</v>
      </c>
      <c r="E44" s="4"/>
      <c r="F44" s="12">
        <f t="shared" si="0"/>
        <v>11380</v>
      </c>
      <c r="G44" s="19">
        <f t="shared" si="1"/>
        <v>5.3605772654731975E-4</v>
      </c>
    </row>
    <row r="45" spans="2:7" ht="14.25" thickTop="1" thickBot="1" x14ac:dyDescent="0.25">
      <c r="B45" s="59"/>
      <c r="C45" s="8" t="s">
        <v>190</v>
      </c>
      <c r="D45" s="3">
        <v>942</v>
      </c>
      <c r="E45" s="4"/>
      <c r="F45" s="12">
        <f t="shared" si="0"/>
        <v>942</v>
      </c>
      <c r="G45" s="19">
        <f t="shared" si="1"/>
        <v>4.4373143972546155E-5</v>
      </c>
    </row>
    <row r="46" spans="2:7" ht="14.25" thickTop="1" thickBot="1" x14ac:dyDescent="0.25">
      <c r="B46" s="59"/>
      <c r="C46" s="8" t="s">
        <v>43</v>
      </c>
      <c r="D46" s="3">
        <v>236582.73</v>
      </c>
      <c r="E46" s="4"/>
      <c r="F46" s="12">
        <f t="shared" si="0"/>
        <v>236582.73</v>
      </c>
      <c r="G46" s="19">
        <f t="shared" si="1"/>
        <v>1.1144288258713391E-2</v>
      </c>
    </row>
    <row r="47" spans="2:7" ht="14.25" thickTop="1" thickBot="1" x14ac:dyDescent="0.25">
      <c r="B47" s="59"/>
      <c r="C47" s="8" t="s">
        <v>44</v>
      </c>
      <c r="D47" s="3">
        <v>10507.76</v>
      </c>
      <c r="E47" s="4">
        <v>6696.94</v>
      </c>
      <c r="F47" s="12">
        <f t="shared" si="0"/>
        <v>17204.7</v>
      </c>
      <c r="G47" s="19">
        <f t="shared" si="1"/>
        <v>8.1043166677756352E-4</v>
      </c>
    </row>
    <row r="48" spans="2:7" ht="14.25" thickTop="1" thickBot="1" x14ac:dyDescent="0.25">
      <c r="B48" s="59"/>
      <c r="C48" s="8" t="s">
        <v>45</v>
      </c>
      <c r="D48" s="3">
        <v>80216.600000000006</v>
      </c>
      <c r="E48" s="4"/>
      <c r="F48" s="12">
        <f t="shared" si="0"/>
        <v>80216.600000000006</v>
      </c>
      <c r="G48" s="19">
        <f t="shared" si="1"/>
        <v>3.7786228670787115E-3</v>
      </c>
    </row>
    <row r="49" spans="2:7" ht="14.25" thickTop="1" thickBot="1" x14ac:dyDescent="0.25">
      <c r="B49" s="59"/>
      <c r="C49" s="8" t="s">
        <v>46</v>
      </c>
      <c r="D49" s="3">
        <v>143</v>
      </c>
      <c r="E49" s="4"/>
      <c r="F49" s="12">
        <f t="shared" si="0"/>
        <v>143</v>
      </c>
      <c r="G49" s="19">
        <f t="shared" si="1"/>
        <v>6.7360505181253719E-6</v>
      </c>
    </row>
    <row r="50" spans="2:7" ht="14.25" thickTop="1" thickBot="1" x14ac:dyDescent="0.25">
      <c r="B50" s="59"/>
      <c r="C50" s="8" t="s">
        <v>47</v>
      </c>
      <c r="D50" s="3"/>
      <c r="E50" s="4">
        <v>165</v>
      </c>
      <c r="F50" s="12">
        <f t="shared" si="0"/>
        <v>165</v>
      </c>
      <c r="G50" s="19">
        <f t="shared" si="1"/>
        <v>7.7723659824523511E-6</v>
      </c>
    </row>
    <row r="51" spans="2:7" ht="14.25" thickTop="1" thickBot="1" x14ac:dyDescent="0.25">
      <c r="B51" s="59"/>
      <c r="C51" s="14" t="s">
        <v>48</v>
      </c>
      <c r="D51" s="15">
        <v>1181049.6499999999</v>
      </c>
      <c r="E51" s="16">
        <v>308303.46000000002</v>
      </c>
      <c r="F51" s="17">
        <f t="shared" si="0"/>
        <v>1489353.1099999999</v>
      </c>
      <c r="G51" s="19">
        <f t="shared" si="1"/>
        <v>7.0156348169840094E-2</v>
      </c>
    </row>
    <row r="52" spans="2:7" ht="14.25" thickTop="1" thickBot="1" x14ac:dyDescent="0.25">
      <c r="B52" s="59"/>
      <c r="C52" s="14" t="s">
        <v>49</v>
      </c>
      <c r="D52" s="15">
        <v>1441679.59</v>
      </c>
      <c r="E52" s="16">
        <v>326552.25</v>
      </c>
      <c r="F52" s="17">
        <f t="shared" si="0"/>
        <v>1768231.84</v>
      </c>
      <c r="G52" s="19">
        <f t="shared" si="1"/>
        <v>8.3293000013970483E-2</v>
      </c>
    </row>
    <row r="53" spans="2:7" ht="14.25" thickTop="1" thickBot="1" x14ac:dyDescent="0.25">
      <c r="B53" s="59"/>
      <c r="C53" s="14" t="s">
        <v>50</v>
      </c>
      <c r="D53" s="15">
        <v>1027419.98</v>
      </c>
      <c r="E53" s="16">
        <v>248154.47</v>
      </c>
      <c r="F53" s="17">
        <f t="shared" si="0"/>
        <v>1275574.45</v>
      </c>
      <c r="G53" s="19">
        <f t="shared" si="1"/>
        <v>6.0086251292517379E-2</v>
      </c>
    </row>
    <row r="54" spans="2:7" ht="14.25" thickTop="1" thickBot="1" x14ac:dyDescent="0.25">
      <c r="B54" s="59"/>
      <c r="C54" s="8" t="s">
        <v>51</v>
      </c>
      <c r="D54" s="3">
        <v>304995</v>
      </c>
      <c r="E54" s="4">
        <v>54508.11</v>
      </c>
      <c r="F54" s="12">
        <f t="shared" si="0"/>
        <v>359503.11</v>
      </c>
      <c r="G54" s="19">
        <f t="shared" si="1"/>
        <v>1.6934483289392885E-2</v>
      </c>
    </row>
    <row r="55" spans="2:7" ht="14.25" thickTop="1" thickBot="1" x14ac:dyDescent="0.25">
      <c r="B55" s="59"/>
      <c r="C55" s="8" t="s">
        <v>52</v>
      </c>
      <c r="D55" s="3">
        <v>13303.72</v>
      </c>
      <c r="E55" s="4">
        <v>6651.86</v>
      </c>
      <c r="F55" s="12">
        <f t="shared" si="0"/>
        <v>19955.579999999998</v>
      </c>
      <c r="G55" s="19">
        <f t="shared" si="1"/>
        <v>9.4001255243700906E-4</v>
      </c>
    </row>
    <row r="56" spans="2:7" ht="14.25" thickTop="1" thickBot="1" x14ac:dyDescent="0.25">
      <c r="B56" s="59"/>
      <c r="C56" s="8" t="s">
        <v>191</v>
      </c>
      <c r="D56" s="3">
        <v>5990</v>
      </c>
      <c r="E56" s="4"/>
      <c r="F56" s="12">
        <f t="shared" si="0"/>
        <v>5990</v>
      </c>
      <c r="G56" s="19">
        <f t="shared" si="1"/>
        <v>2.8216043778720964E-4</v>
      </c>
    </row>
    <row r="57" spans="2:7" ht="14.25" thickTop="1" thickBot="1" x14ac:dyDescent="0.25">
      <c r="B57" s="59"/>
      <c r="C57" s="8" t="s">
        <v>53</v>
      </c>
      <c r="D57" s="3">
        <v>66194.210000000006</v>
      </c>
      <c r="E57" s="4"/>
      <c r="F57" s="12">
        <f t="shared" si="0"/>
        <v>66194.210000000006</v>
      </c>
      <c r="G57" s="19">
        <f t="shared" si="1"/>
        <v>3.1180947032685294E-3</v>
      </c>
    </row>
    <row r="58" spans="2:7" ht="14.25" thickTop="1" thickBot="1" x14ac:dyDescent="0.25">
      <c r="B58" s="59"/>
      <c r="C58" s="8" t="s">
        <v>192</v>
      </c>
      <c r="D58" s="3">
        <v>1600</v>
      </c>
      <c r="E58" s="4"/>
      <c r="F58" s="12">
        <f t="shared" si="0"/>
        <v>1600</v>
      </c>
      <c r="G58" s="19">
        <f t="shared" si="1"/>
        <v>7.5368397405598569E-5</v>
      </c>
    </row>
    <row r="59" spans="2:7" ht="14.25" thickTop="1" thickBot="1" x14ac:dyDescent="0.25">
      <c r="B59" s="59"/>
      <c r="C59" s="8" t="s">
        <v>44</v>
      </c>
      <c r="D59" s="3">
        <v>636758.18999999994</v>
      </c>
      <c r="E59" s="4">
        <v>116107.48</v>
      </c>
      <c r="F59" s="12">
        <f t="shared" si="0"/>
        <v>752865.66999999993</v>
      </c>
      <c r="G59" s="19">
        <f t="shared" si="1"/>
        <v>3.5463924380995139E-2</v>
      </c>
    </row>
    <row r="60" spans="2:7" ht="14.25" thickTop="1" thickBot="1" x14ac:dyDescent="0.25">
      <c r="B60" s="59"/>
      <c r="C60" s="8" t="s">
        <v>54</v>
      </c>
      <c r="D60" s="3">
        <v>7728.07</v>
      </c>
      <c r="E60" s="4">
        <v>2882.14</v>
      </c>
      <c r="F60" s="12">
        <f t="shared" si="0"/>
        <v>10610.21</v>
      </c>
      <c r="G60" s="19">
        <f t="shared" si="1"/>
        <v>4.9979657739803493E-4</v>
      </c>
    </row>
    <row r="61" spans="2:7" ht="14.25" thickTop="1" thickBot="1" x14ac:dyDescent="0.25">
      <c r="B61" s="59"/>
      <c r="C61" s="8" t="s">
        <v>55</v>
      </c>
      <c r="D61" s="3">
        <v>6502.4</v>
      </c>
      <c r="E61" s="4">
        <v>8182.33</v>
      </c>
      <c r="F61" s="12">
        <f t="shared" si="0"/>
        <v>14684.73</v>
      </c>
      <c r="G61" s="19">
        <f t="shared" si="1"/>
        <v>6.9172785402119713E-4</v>
      </c>
    </row>
    <row r="62" spans="2:7" ht="14.25" thickTop="1" thickBot="1" x14ac:dyDescent="0.25">
      <c r="B62" s="59"/>
      <c r="C62" s="8" t="s">
        <v>56</v>
      </c>
      <c r="D62" s="3">
        <v>302148.8</v>
      </c>
      <c r="E62" s="4">
        <v>636972.69999999995</v>
      </c>
      <c r="F62" s="12">
        <f t="shared" si="0"/>
        <v>939121.5</v>
      </c>
      <c r="G62" s="19">
        <f t="shared" si="1"/>
        <v>4.4237551515088645E-2</v>
      </c>
    </row>
    <row r="63" spans="2:7" ht="14.25" thickTop="1" thickBot="1" x14ac:dyDescent="0.25">
      <c r="B63" s="59"/>
      <c r="C63" s="8" t="s">
        <v>57</v>
      </c>
      <c r="D63" s="3">
        <v>183146.15</v>
      </c>
      <c r="E63" s="4">
        <v>159170.54</v>
      </c>
      <c r="F63" s="12">
        <f t="shared" si="0"/>
        <v>342316.69</v>
      </c>
      <c r="G63" s="19">
        <f t="shared" si="1"/>
        <v>1.612491270655568E-2</v>
      </c>
    </row>
    <row r="64" spans="2:7" ht="14.25" thickTop="1" thickBot="1" x14ac:dyDescent="0.25">
      <c r="B64" s="59"/>
      <c r="C64" s="8" t="s">
        <v>58</v>
      </c>
      <c r="D64" s="3">
        <v>313179.59999999998</v>
      </c>
      <c r="E64" s="4">
        <v>86444.33</v>
      </c>
      <c r="F64" s="12">
        <f t="shared" si="0"/>
        <v>399623.93</v>
      </c>
      <c r="G64" s="19">
        <f t="shared" si="1"/>
        <v>1.8824384480641939E-2</v>
      </c>
    </row>
    <row r="65" spans="2:7" ht="14.25" thickTop="1" thickBot="1" x14ac:dyDescent="0.25">
      <c r="B65" s="59"/>
      <c r="C65" s="8" t="s">
        <v>59</v>
      </c>
      <c r="D65" s="3">
        <v>12842.6</v>
      </c>
      <c r="E65" s="4">
        <v>5937.72</v>
      </c>
      <c r="F65" s="12">
        <f t="shared" si="0"/>
        <v>18780.32</v>
      </c>
      <c r="G65" s="19">
        <f t="shared" si="1"/>
        <v>8.846516382276943E-4</v>
      </c>
    </row>
    <row r="66" spans="2:7" ht="14.25" thickTop="1" thickBot="1" x14ac:dyDescent="0.25">
      <c r="B66" s="59"/>
      <c r="C66" s="8" t="s">
        <v>60</v>
      </c>
      <c r="D66" s="3">
        <v>67546.41</v>
      </c>
      <c r="E66" s="4">
        <v>17008.310000000001</v>
      </c>
      <c r="F66" s="12">
        <f t="shared" si="0"/>
        <v>84554.72</v>
      </c>
      <c r="G66" s="19">
        <f t="shared" si="1"/>
        <v>3.9829710871744457E-3</v>
      </c>
    </row>
    <row r="67" spans="2:7" ht="14.25" thickTop="1" thickBot="1" x14ac:dyDescent="0.25">
      <c r="B67" s="59"/>
      <c r="C67" s="8" t="s">
        <v>61</v>
      </c>
      <c r="D67" s="3">
        <v>630</v>
      </c>
      <c r="E67" s="4">
        <v>6435.75</v>
      </c>
      <c r="F67" s="12">
        <f t="shared" si="0"/>
        <v>7065.75</v>
      </c>
      <c r="G67" s="19">
        <f t="shared" si="1"/>
        <v>3.3283390873038005E-4</v>
      </c>
    </row>
    <row r="68" spans="2:7" ht="14.25" thickTop="1" thickBot="1" x14ac:dyDescent="0.25">
      <c r="B68" s="59"/>
      <c r="C68" s="8" t="s">
        <v>193</v>
      </c>
      <c r="D68" s="3">
        <v>3560</v>
      </c>
      <c r="E68" s="4"/>
      <c r="F68" s="12">
        <f t="shared" si="0"/>
        <v>3560</v>
      </c>
      <c r="G68" s="19">
        <f t="shared" si="1"/>
        <v>1.6769468422745681E-4</v>
      </c>
    </row>
    <row r="69" spans="2:7" ht="14.25" thickTop="1" thickBot="1" x14ac:dyDescent="0.25">
      <c r="B69" s="59"/>
      <c r="C69" s="8" t="s">
        <v>62</v>
      </c>
      <c r="D69" s="3">
        <v>85479.74</v>
      </c>
      <c r="E69" s="4">
        <v>36037.699999999997</v>
      </c>
      <c r="F69" s="12">
        <f t="shared" ref="F69:F132" si="2">SUM(D69,E69)</f>
        <v>121517.44</v>
      </c>
      <c r="G69" s="19">
        <f t="shared" ref="G69:G132" si="3">F69/$F$160</f>
        <v>5.7241091935193618E-3</v>
      </c>
    </row>
    <row r="70" spans="2:7" ht="14.25" thickTop="1" thickBot="1" x14ac:dyDescent="0.25">
      <c r="B70" s="59"/>
      <c r="C70" s="14" t="s">
        <v>63</v>
      </c>
      <c r="D70" s="15">
        <v>1193820.22</v>
      </c>
      <c r="E70" s="16">
        <v>374913.36</v>
      </c>
      <c r="F70" s="17">
        <f t="shared" si="2"/>
        <v>1568733.58</v>
      </c>
      <c r="G70" s="19">
        <f t="shared" si="3"/>
        <v>7.3895584925592089E-2</v>
      </c>
    </row>
    <row r="71" spans="2:7" ht="14.25" thickTop="1" thickBot="1" x14ac:dyDescent="0.25">
      <c r="B71" s="59"/>
      <c r="C71" s="8" t="s">
        <v>64</v>
      </c>
      <c r="D71" s="3">
        <v>55739.19</v>
      </c>
      <c r="E71" s="4">
        <v>37694.61</v>
      </c>
      <c r="F71" s="12">
        <f t="shared" si="2"/>
        <v>93433.8</v>
      </c>
      <c r="G71" s="19">
        <f t="shared" si="3"/>
        <v>4.4012223559470095E-3</v>
      </c>
    </row>
    <row r="72" spans="2:7" ht="14.25" thickTop="1" thickBot="1" x14ac:dyDescent="0.25">
      <c r="B72" s="59"/>
      <c r="C72" s="8" t="s">
        <v>65</v>
      </c>
      <c r="D72" s="3">
        <v>24870.09</v>
      </c>
      <c r="E72" s="4">
        <v>18345.63</v>
      </c>
      <c r="F72" s="12">
        <f t="shared" si="2"/>
        <v>43215.72</v>
      </c>
      <c r="G72" s="19">
        <f t="shared" si="3"/>
        <v>2.0356872244556711E-3</v>
      </c>
    </row>
    <row r="73" spans="2:7" ht="14.25" thickTop="1" thickBot="1" x14ac:dyDescent="0.25">
      <c r="B73" s="59"/>
      <c r="C73" s="8" t="s">
        <v>45</v>
      </c>
      <c r="D73" s="3">
        <v>20182.8</v>
      </c>
      <c r="E73" s="4"/>
      <c r="F73" s="12">
        <f t="shared" si="2"/>
        <v>20182.8</v>
      </c>
      <c r="G73" s="19">
        <f t="shared" si="3"/>
        <v>9.507158069735716E-4</v>
      </c>
    </row>
    <row r="74" spans="2:7" ht="14.25" thickTop="1" thickBot="1" x14ac:dyDescent="0.25">
      <c r="B74" s="59"/>
      <c r="C74" s="8" t="s">
        <v>194</v>
      </c>
      <c r="D74" s="3">
        <v>1300</v>
      </c>
      <c r="E74" s="4"/>
      <c r="F74" s="12">
        <f t="shared" si="2"/>
        <v>1300</v>
      </c>
      <c r="G74" s="19">
        <f t="shared" si="3"/>
        <v>6.1236822892048835E-5</v>
      </c>
    </row>
    <row r="75" spans="2:7" ht="14.25" thickTop="1" thickBot="1" x14ac:dyDescent="0.25">
      <c r="B75" s="59"/>
      <c r="C75" s="8" t="s">
        <v>195</v>
      </c>
      <c r="D75" s="3"/>
      <c r="E75" s="4">
        <v>27942.05</v>
      </c>
      <c r="F75" s="12">
        <f t="shared" si="2"/>
        <v>27942.05</v>
      </c>
      <c r="G75" s="19">
        <f t="shared" si="3"/>
        <v>1.3162172054544407E-3</v>
      </c>
    </row>
    <row r="76" spans="2:7" ht="14.25" thickTop="1" thickBot="1" x14ac:dyDescent="0.25">
      <c r="B76" s="59"/>
      <c r="C76" s="8" t="s">
        <v>66</v>
      </c>
      <c r="D76" s="3"/>
      <c r="E76" s="4">
        <v>3981</v>
      </c>
      <c r="F76" s="12">
        <f t="shared" si="2"/>
        <v>3981</v>
      </c>
      <c r="G76" s="19">
        <f t="shared" si="3"/>
        <v>1.8752599379480493E-4</v>
      </c>
    </row>
    <row r="77" spans="2:7" ht="14.25" thickTop="1" thickBot="1" x14ac:dyDescent="0.25">
      <c r="B77" s="59"/>
      <c r="C77" s="8" t="s">
        <v>67</v>
      </c>
      <c r="D77" s="3">
        <v>102085.19</v>
      </c>
      <c r="E77" s="4">
        <v>48101.94</v>
      </c>
      <c r="F77" s="12">
        <f t="shared" si="2"/>
        <v>150187.13</v>
      </c>
      <c r="G77" s="19">
        <f t="shared" si="3"/>
        <v>7.0746020619039344E-3</v>
      </c>
    </row>
    <row r="78" spans="2:7" ht="14.25" thickTop="1" thickBot="1" x14ac:dyDescent="0.25">
      <c r="B78" s="59"/>
      <c r="C78" s="8" t="s">
        <v>68</v>
      </c>
      <c r="D78" s="3"/>
      <c r="E78" s="4">
        <v>1599.98</v>
      </c>
      <c r="F78" s="12">
        <f t="shared" si="2"/>
        <v>1599.98</v>
      </c>
      <c r="G78" s="19">
        <f t="shared" si="3"/>
        <v>7.536745530063099E-5</v>
      </c>
    </row>
    <row r="79" spans="2:7" ht="14.25" thickTop="1" thickBot="1" x14ac:dyDescent="0.25">
      <c r="B79" s="59"/>
      <c r="C79" s="8" t="s">
        <v>69</v>
      </c>
      <c r="D79" s="3">
        <v>395.25</v>
      </c>
      <c r="E79" s="4">
        <v>20558.14</v>
      </c>
      <c r="F79" s="12">
        <f t="shared" si="2"/>
        <v>20953.39</v>
      </c>
      <c r="G79" s="19">
        <f t="shared" si="3"/>
        <v>9.8701464032155926E-4</v>
      </c>
    </row>
    <row r="80" spans="2:7" ht="14.25" thickTop="1" thickBot="1" x14ac:dyDescent="0.25">
      <c r="B80" s="59"/>
      <c r="C80" s="8" t="s">
        <v>70</v>
      </c>
      <c r="D80" s="3">
        <v>42000.4</v>
      </c>
      <c r="E80" s="4">
        <v>173014.94</v>
      </c>
      <c r="F80" s="12">
        <f t="shared" si="2"/>
        <v>215015.34</v>
      </c>
      <c r="G80" s="19">
        <f t="shared" si="3"/>
        <v>1.0128350995887433E-2</v>
      </c>
    </row>
    <row r="81" spans="2:7" ht="14.25" thickTop="1" thickBot="1" x14ac:dyDescent="0.25">
      <c r="B81" s="59"/>
      <c r="C81" s="8" t="s">
        <v>71</v>
      </c>
      <c r="D81" s="3">
        <v>69894.559999999998</v>
      </c>
      <c r="E81" s="4">
        <v>29176.2</v>
      </c>
      <c r="F81" s="12">
        <f t="shared" si="2"/>
        <v>99070.76</v>
      </c>
      <c r="G81" s="19">
        <f t="shared" si="3"/>
        <v>4.6667527568466736E-3</v>
      </c>
    </row>
    <row r="82" spans="2:7" ht="14.25" thickTop="1" thickBot="1" x14ac:dyDescent="0.25">
      <c r="B82" s="59"/>
      <c r="C82" s="8" t="s">
        <v>72</v>
      </c>
      <c r="D82" s="3"/>
      <c r="E82" s="4">
        <v>5944.96</v>
      </c>
      <c r="F82" s="12">
        <f t="shared" si="2"/>
        <v>5944.96</v>
      </c>
      <c r="G82" s="19">
        <f t="shared" si="3"/>
        <v>2.8003881740024203E-4</v>
      </c>
    </row>
    <row r="83" spans="2:7" ht="14.25" thickTop="1" thickBot="1" x14ac:dyDescent="0.25">
      <c r="B83" s="59"/>
      <c r="C83" s="8" t="s">
        <v>73</v>
      </c>
      <c r="D83" s="3">
        <v>422358.29</v>
      </c>
      <c r="E83" s="4">
        <v>235617.86</v>
      </c>
      <c r="F83" s="12">
        <f t="shared" si="2"/>
        <v>657976.14999999991</v>
      </c>
      <c r="G83" s="19">
        <f t="shared" si="3"/>
        <v>3.0994129972878579E-2</v>
      </c>
    </row>
    <row r="84" spans="2:7" ht="14.25" thickTop="1" thickBot="1" x14ac:dyDescent="0.25">
      <c r="B84" s="59"/>
      <c r="C84" s="8" t="s">
        <v>49</v>
      </c>
      <c r="D84" s="3">
        <v>462583.87</v>
      </c>
      <c r="E84" s="4">
        <v>201082.18</v>
      </c>
      <c r="F84" s="12">
        <f t="shared" si="2"/>
        <v>663666.05000000005</v>
      </c>
      <c r="G84" s="19">
        <f t="shared" si="3"/>
        <v>3.1262154125627405E-2</v>
      </c>
    </row>
    <row r="85" spans="2:7" ht="14.25" thickTop="1" thickBot="1" x14ac:dyDescent="0.25">
      <c r="B85" s="59"/>
      <c r="C85" s="8" t="s">
        <v>46</v>
      </c>
      <c r="D85" s="3">
        <v>793462.28</v>
      </c>
      <c r="E85" s="4">
        <v>225958.09</v>
      </c>
      <c r="F85" s="12">
        <f t="shared" si="2"/>
        <v>1019420.37</v>
      </c>
      <c r="G85" s="19">
        <f t="shared" si="3"/>
        <v>4.8020049730951454E-2</v>
      </c>
    </row>
    <row r="86" spans="2:7" ht="14.25" thickTop="1" thickBot="1" x14ac:dyDescent="0.25">
      <c r="B86" s="59"/>
      <c r="C86" s="8" t="s">
        <v>74</v>
      </c>
      <c r="D86" s="3"/>
      <c r="E86" s="4">
        <v>2219.25</v>
      </c>
      <c r="F86" s="12">
        <f t="shared" si="2"/>
        <v>2219.25</v>
      </c>
      <c r="G86" s="19">
        <f t="shared" si="3"/>
        <v>1.0453832246398414E-4</v>
      </c>
    </row>
    <row r="87" spans="2:7" ht="14.25" thickTop="1" thickBot="1" x14ac:dyDescent="0.25">
      <c r="B87" s="59"/>
      <c r="C87" s="8" t="s">
        <v>75</v>
      </c>
      <c r="D87" s="3">
        <v>39266.300000000003</v>
      </c>
      <c r="E87" s="4">
        <v>29872.73</v>
      </c>
      <c r="F87" s="12">
        <f t="shared" si="2"/>
        <v>69139.03</v>
      </c>
      <c r="G87" s="19">
        <f t="shared" si="3"/>
        <v>3.2568111807985008E-3</v>
      </c>
    </row>
    <row r="88" spans="2:7" ht="14.25" thickTop="1" thickBot="1" x14ac:dyDescent="0.25">
      <c r="B88" s="59"/>
      <c r="C88" s="8" t="s">
        <v>76</v>
      </c>
      <c r="D88" s="3">
        <v>500.8</v>
      </c>
      <c r="E88" s="4">
        <v>4562.88</v>
      </c>
      <c r="F88" s="12">
        <f t="shared" si="2"/>
        <v>5063.68</v>
      </c>
      <c r="G88" s="19">
        <f t="shared" si="3"/>
        <v>2.3852590410923836E-4</v>
      </c>
    </row>
    <row r="89" spans="2:7" ht="14.25" thickTop="1" thickBot="1" x14ac:dyDescent="0.25">
      <c r="B89" s="59"/>
      <c r="C89" s="8" t="s">
        <v>77</v>
      </c>
      <c r="D89" s="3"/>
      <c r="E89" s="4">
        <v>2260</v>
      </c>
      <c r="F89" s="12">
        <f t="shared" si="2"/>
        <v>2260</v>
      </c>
      <c r="G89" s="19">
        <f t="shared" si="3"/>
        <v>1.0645786133540797E-4</v>
      </c>
    </row>
    <row r="90" spans="2:7" ht="14.25" thickTop="1" thickBot="1" x14ac:dyDescent="0.25">
      <c r="B90" s="59"/>
      <c r="C90" s="8" t="s">
        <v>78</v>
      </c>
      <c r="D90" s="3">
        <v>1411.2</v>
      </c>
      <c r="E90" s="4"/>
      <c r="F90" s="12">
        <f t="shared" si="2"/>
        <v>1411.2</v>
      </c>
      <c r="G90" s="19">
        <f t="shared" si="3"/>
        <v>6.6474926511737937E-5</v>
      </c>
    </row>
    <row r="91" spans="2:7" ht="14.25" thickTop="1" thickBot="1" x14ac:dyDescent="0.25">
      <c r="B91" s="59"/>
      <c r="C91" s="8" t="s">
        <v>79</v>
      </c>
      <c r="D91" s="3"/>
      <c r="E91" s="4">
        <v>8332.73</v>
      </c>
      <c r="F91" s="12">
        <f t="shared" si="2"/>
        <v>8332.73</v>
      </c>
      <c r="G91" s="19">
        <f t="shared" si="3"/>
        <v>3.9251531632097079E-4</v>
      </c>
    </row>
    <row r="92" spans="2:7" ht="14.25" thickTop="1" thickBot="1" x14ac:dyDescent="0.25">
      <c r="B92" s="59"/>
      <c r="C92" s="8" t="s">
        <v>80</v>
      </c>
      <c r="D92" s="3">
        <v>232939.06</v>
      </c>
      <c r="E92" s="4">
        <v>604.86</v>
      </c>
      <c r="F92" s="12">
        <f t="shared" si="2"/>
        <v>233543.91999999998</v>
      </c>
      <c r="G92" s="19">
        <f t="shared" si="3"/>
        <v>1.1001144358888323E-2</v>
      </c>
    </row>
    <row r="93" spans="2:7" ht="14.25" thickTop="1" thickBot="1" x14ac:dyDescent="0.25">
      <c r="B93" s="59"/>
      <c r="C93" s="8" t="s">
        <v>81</v>
      </c>
      <c r="D93" s="3"/>
      <c r="E93" s="4">
        <v>456.33</v>
      </c>
      <c r="F93" s="12">
        <f t="shared" si="2"/>
        <v>456.33</v>
      </c>
      <c r="G93" s="19">
        <f t="shared" si="3"/>
        <v>2.1495537992560494E-5</v>
      </c>
    </row>
    <row r="94" spans="2:7" ht="14.25" thickTop="1" thickBot="1" x14ac:dyDescent="0.25">
      <c r="B94" s="59"/>
      <c r="C94" s="8" t="s">
        <v>82</v>
      </c>
      <c r="D94" s="3"/>
      <c r="E94" s="4">
        <v>722.4</v>
      </c>
      <c r="F94" s="12">
        <f t="shared" si="2"/>
        <v>722.4</v>
      </c>
      <c r="G94" s="19">
        <f t="shared" si="3"/>
        <v>3.4028831428627748E-5</v>
      </c>
    </row>
    <row r="95" spans="2:7" ht="14.25" thickTop="1" thickBot="1" x14ac:dyDescent="0.25">
      <c r="B95" s="59"/>
      <c r="C95" s="8" t="s">
        <v>196</v>
      </c>
      <c r="D95" s="3">
        <v>4834.91</v>
      </c>
      <c r="E95" s="4"/>
      <c r="F95" s="12">
        <f t="shared" si="2"/>
        <v>4834.91</v>
      </c>
      <c r="G95" s="19">
        <f t="shared" si="3"/>
        <v>2.2774963643768908E-4</v>
      </c>
    </row>
    <row r="96" spans="2:7" ht="14.25" thickTop="1" thickBot="1" x14ac:dyDescent="0.25">
      <c r="B96" s="59"/>
      <c r="C96" s="8" t="s">
        <v>83</v>
      </c>
      <c r="D96" s="3">
        <v>70285.73</v>
      </c>
      <c r="E96" s="4">
        <v>34414.370000000003</v>
      </c>
      <c r="F96" s="12">
        <f t="shared" si="2"/>
        <v>104700.1</v>
      </c>
      <c r="G96" s="19">
        <f t="shared" si="3"/>
        <v>4.9319242157536943E-3</v>
      </c>
    </row>
    <row r="97" spans="2:7" ht="14.25" thickTop="1" thickBot="1" x14ac:dyDescent="0.25">
      <c r="B97" s="59"/>
      <c r="C97" s="8" t="s">
        <v>84</v>
      </c>
      <c r="D97" s="3">
        <v>38972.660000000003</v>
      </c>
      <c r="E97" s="4">
        <v>6688.92</v>
      </c>
      <c r="F97" s="12">
        <f t="shared" si="2"/>
        <v>45661.58</v>
      </c>
      <c r="G97" s="19">
        <f t="shared" si="3"/>
        <v>2.1509000672547073E-3</v>
      </c>
    </row>
    <row r="98" spans="2:7" ht="14.25" thickTop="1" thickBot="1" x14ac:dyDescent="0.25">
      <c r="B98" s="59"/>
      <c r="C98" s="8" t="s">
        <v>85</v>
      </c>
      <c r="D98" s="3">
        <v>87425.11</v>
      </c>
      <c r="E98" s="4">
        <v>31134.36</v>
      </c>
      <c r="F98" s="12">
        <f t="shared" si="2"/>
        <v>118559.47</v>
      </c>
      <c r="G98" s="19">
        <f t="shared" si="3"/>
        <v>5.5847732819732133E-3</v>
      </c>
    </row>
    <row r="99" spans="2:7" ht="14.25" thickTop="1" thickBot="1" x14ac:dyDescent="0.25">
      <c r="B99" s="59"/>
      <c r="C99" s="8" t="s">
        <v>86</v>
      </c>
      <c r="D99" s="3">
        <v>4987.12</v>
      </c>
      <c r="E99" s="4">
        <v>14431</v>
      </c>
      <c r="F99" s="12">
        <f t="shared" si="2"/>
        <v>19418.12</v>
      </c>
      <c r="G99" s="19">
        <f t="shared" si="3"/>
        <v>9.1469536564350092E-4</v>
      </c>
    </row>
    <row r="100" spans="2:7" ht="14.25" thickTop="1" thickBot="1" x14ac:dyDescent="0.25">
      <c r="B100" s="59"/>
      <c r="C100" s="8" t="s">
        <v>87</v>
      </c>
      <c r="D100" s="3">
        <v>3253.66</v>
      </c>
      <c r="E100" s="4"/>
      <c r="F100" s="12">
        <f t="shared" si="2"/>
        <v>3253.66</v>
      </c>
      <c r="G100" s="19">
        <f t="shared" si="3"/>
        <v>1.5326446243918738E-4</v>
      </c>
    </row>
    <row r="101" spans="2:7" ht="14.25" thickTop="1" thickBot="1" x14ac:dyDescent="0.25">
      <c r="B101" s="59"/>
      <c r="C101" s="8" t="s">
        <v>88</v>
      </c>
      <c r="D101" s="3">
        <v>3910.46</v>
      </c>
      <c r="E101" s="4"/>
      <c r="F101" s="12">
        <f t="shared" si="2"/>
        <v>3910.46</v>
      </c>
      <c r="G101" s="19">
        <f t="shared" si="3"/>
        <v>1.8420318957418561E-4</v>
      </c>
    </row>
    <row r="102" spans="2:7" ht="14.25" thickTop="1" thickBot="1" x14ac:dyDescent="0.25">
      <c r="B102" s="59"/>
      <c r="C102" s="8" t="s">
        <v>89</v>
      </c>
      <c r="D102" s="3">
        <v>27925.48</v>
      </c>
      <c r="E102" s="4"/>
      <c r="F102" s="12">
        <f t="shared" si="2"/>
        <v>27925.48</v>
      </c>
      <c r="G102" s="19">
        <f t="shared" si="3"/>
        <v>1.3154366714888091E-3</v>
      </c>
    </row>
    <row r="103" spans="2:7" ht="14.25" thickTop="1" thickBot="1" x14ac:dyDescent="0.25">
      <c r="B103" s="59"/>
      <c r="C103" s="8" t="s">
        <v>90</v>
      </c>
      <c r="D103" s="3">
        <v>236.68</v>
      </c>
      <c r="E103" s="4"/>
      <c r="F103" s="12">
        <f t="shared" si="2"/>
        <v>236.68</v>
      </c>
      <c r="G103" s="19">
        <f t="shared" si="3"/>
        <v>1.1148870186223167E-5</v>
      </c>
    </row>
    <row r="104" spans="2:7" ht="14.25" thickTop="1" thickBot="1" x14ac:dyDescent="0.25">
      <c r="B104" s="59"/>
      <c r="C104" s="8" t="s">
        <v>91</v>
      </c>
      <c r="D104" s="3">
        <v>9.6300000000000008</v>
      </c>
      <c r="E104" s="4"/>
      <c r="F104" s="12">
        <f t="shared" si="2"/>
        <v>9.6300000000000008</v>
      </c>
      <c r="G104" s="19">
        <f t="shared" si="3"/>
        <v>4.536235418849464E-7</v>
      </c>
    </row>
    <row r="105" spans="2:7" ht="14.25" thickTop="1" thickBot="1" x14ac:dyDescent="0.25">
      <c r="B105" s="59"/>
      <c r="C105" s="8" t="s">
        <v>92</v>
      </c>
      <c r="D105" s="3">
        <v>14.4</v>
      </c>
      <c r="E105" s="4"/>
      <c r="F105" s="12">
        <f t="shared" si="2"/>
        <v>14.4</v>
      </c>
      <c r="G105" s="19">
        <f t="shared" si="3"/>
        <v>6.7831557665038704E-7</v>
      </c>
    </row>
    <row r="106" spans="2:7" ht="14.25" thickTop="1" thickBot="1" x14ac:dyDescent="0.25">
      <c r="B106" s="59"/>
      <c r="C106" s="8" t="s">
        <v>93</v>
      </c>
      <c r="D106" s="3">
        <v>10360.120000000001</v>
      </c>
      <c r="E106" s="4"/>
      <c r="F106" s="12">
        <f t="shared" si="2"/>
        <v>10360.120000000001</v>
      </c>
      <c r="G106" s="19">
        <f t="shared" si="3"/>
        <v>4.8801602583105618E-4</v>
      </c>
    </row>
    <row r="107" spans="2:7" ht="14.25" thickTop="1" thickBot="1" x14ac:dyDescent="0.25">
      <c r="B107" s="59"/>
      <c r="C107" s="8" t="s">
        <v>94</v>
      </c>
      <c r="D107" s="3">
        <v>7191.55</v>
      </c>
      <c r="E107" s="4">
        <v>5241.99</v>
      </c>
      <c r="F107" s="12">
        <f t="shared" si="2"/>
        <v>12433.54</v>
      </c>
      <c r="G107" s="19">
        <f t="shared" si="3"/>
        <v>5.8568498992400372E-4</v>
      </c>
    </row>
    <row r="108" spans="2:7" ht="14.25" thickTop="1" thickBot="1" x14ac:dyDescent="0.25">
      <c r="B108" s="59"/>
      <c r="C108" s="8" t="s">
        <v>197</v>
      </c>
      <c r="D108" s="3">
        <v>1826.09</v>
      </c>
      <c r="E108" s="4"/>
      <c r="F108" s="12">
        <f t="shared" si="2"/>
        <v>1826.09</v>
      </c>
      <c r="G108" s="19">
        <f t="shared" si="3"/>
        <v>8.6018423011493416E-5</v>
      </c>
    </row>
    <row r="109" spans="2:7" ht="14.25" thickTop="1" thickBot="1" x14ac:dyDescent="0.25">
      <c r="B109" s="59"/>
      <c r="C109" s="8" t="s">
        <v>95</v>
      </c>
      <c r="D109" s="3">
        <v>1382.18</v>
      </c>
      <c r="E109" s="4"/>
      <c r="F109" s="12">
        <f t="shared" si="2"/>
        <v>1382.18</v>
      </c>
      <c r="G109" s="19">
        <f t="shared" si="3"/>
        <v>6.5107932203793892E-5</v>
      </c>
    </row>
    <row r="110" spans="2:7" ht="14.25" thickTop="1" thickBot="1" x14ac:dyDescent="0.25">
      <c r="B110" s="59"/>
      <c r="C110" s="8" t="s">
        <v>96</v>
      </c>
      <c r="D110" s="3">
        <v>228499.28</v>
      </c>
      <c r="E110" s="4"/>
      <c r="F110" s="12">
        <f t="shared" si="2"/>
        <v>228499.28</v>
      </c>
      <c r="G110" s="19">
        <f t="shared" si="3"/>
        <v>1.0763515338708212E-2</v>
      </c>
    </row>
    <row r="111" spans="2:7" ht="14.25" thickTop="1" thickBot="1" x14ac:dyDescent="0.25">
      <c r="B111" s="59"/>
      <c r="C111" s="8" t="s">
        <v>198</v>
      </c>
      <c r="D111" s="3">
        <v>989.86</v>
      </c>
      <c r="E111" s="4"/>
      <c r="F111" s="12">
        <f t="shared" si="2"/>
        <v>989.86</v>
      </c>
      <c r="G111" s="19">
        <f t="shared" si="3"/>
        <v>4.6627601159941122E-5</v>
      </c>
    </row>
    <row r="112" spans="2:7" ht="14.25" customHeight="1" thickTop="1" thickBot="1" x14ac:dyDescent="0.25">
      <c r="B112" s="59"/>
      <c r="C112" s="8" t="s">
        <v>97</v>
      </c>
      <c r="D112" s="3">
        <v>17055.98</v>
      </c>
      <c r="E112" s="4"/>
      <c r="F112" s="12">
        <f t="shared" si="2"/>
        <v>17055.98</v>
      </c>
      <c r="G112" s="19">
        <f t="shared" si="3"/>
        <v>8.0342617423871307E-4</v>
      </c>
    </row>
    <row r="113" spans="2:7" ht="14.25" thickTop="1" thickBot="1" x14ac:dyDescent="0.25">
      <c r="B113" s="59"/>
      <c r="C113" s="8" t="s">
        <v>199</v>
      </c>
      <c r="D113" s="3">
        <v>52027.19</v>
      </c>
      <c r="E113" s="4"/>
      <c r="F113" s="12">
        <f t="shared" si="2"/>
        <v>52027.19</v>
      </c>
      <c r="G113" s="19">
        <f t="shared" si="3"/>
        <v>2.4507537073853647E-3</v>
      </c>
    </row>
    <row r="114" spans="2:7" ht="14.25" thickTop="1" thickBot="1" x14ac:dyDescent="0.25">
      <c r="B114" s="59"/>
      <c r="C114" s="8" t="s">
        <v>98</v>
      </c>
      <c r="D114" s="3">
        <v>15344.75</v>
      </c>
      <c r="E114" s="4"/>
      <c r="F114" s="12">
        <f t="shared" si="2"/>
        <v>15344.75</v>
      </c>
      <c r="G114" s="19">
        <f t="shared" si="3"/>
        <v>7.2281826005597411E-4</v>
      </c>
    </row>
    <row r="115" spans="2:7" ht="14.25" thickTop="1" thickBot="1" x14ac:dyDescent="0.25">
      <c r="B115" s="59"/>
      <c r="C115" s="8" t="s">
        <v>190</v>
      </c>
      <c r="D115" s="3">
        <v>90.09</v>
      </c>
      <c r="E115" s="4"/>
      <c r="F115" s="12">
        <f t="shared" si="2"/>
        <v>90.09</v>
      </c>
      <c r="G115" s="19">
        <f t="shared" si="3"/>
        <v>4.243711826418984E-6</v>
      </c>
    </row>
    <row r="116" spans="2:7" ht="14.25" thickTop="1" thickBot="1" x14ac:dyDescent="0.25">
      <c r="B116" s="59"/>
      <c r="C116" s="8" t="s">
        <v>65</v>
      </c>
      <c r="D116" s="3">
        <v>11630.08</v>
      </c>
      <c r="E116" s="4"/>
      <c r="F116" s="12">
        <f t="shared" si="2"/>
        <v>11630.08</v>
      </c>
      <c r="G116" s="19">
        <f t="shared" si="3"/>
        <v>5.4783780706181486E-4</v>
      </c>
    </row>
    <row r="117" spans="2:7" ht="14.25" thickTop="1" thickBot="1" x14ac:dyDescent="0.25">
      <c r="B117" s="59"/>
      <c r="C117" s="8" t="s">
        <v>76</v>
      </c>
      <c r="D117" s="3">
        <v>112207.51</v>
      </c>
      <c r="E117" s="4">
        <v>22826.39</v>
      </c>
      <c r="F117" s="12">
        <f t="shared" si="2"/>
        <v>135033.9</v>
      </c>
      <c r="G117" s="19">
        <f t="shared" si="3"/>
        <v>6.36080539901741E-3</v>
      </c>
    </row>
    <row r="118" spans="2:7" ht="14.25" thickTop="1" thickBot="1" x14ac:dyDescent="0.25">
      <c r="B118" s="59"/>
      <c r="C118" s="8" t="s">
        <v>89</v>
      </c>
      <c r="D118" s="3">
        <v>796</v>
      </c>
      <c r="E118" s="4"/>
      <c r="F118" s="12">
        <f t="shared" si="2"/>
        <v>796</v>
      </c>
      <c r="G118" s="19">
        <f t="shared" si="3"/>
        <v>3.7495777709285283E-5</v>
      </c>
    </row>
    <row r="119" spans="2:7" ht="14.25" thickTop="1" thickBot="1" x14ac:dyDescent="0.25">
      <c r="B119" s="59"/>
      <c r="C119" s="8" t="s">
        <v>90</v>
      </c>
      <c r="D119" s="3">
        <v>909.15</v>
      </c>
      <c r="E119" s="4">
        <v>802.42</v>
      </c>
      <c r="F119" s="12">
        <f t="shared" si="2"/>
        <v>1711.57</v>
      </c>
      <c r="G119" s="19">
        <f t="shared" si="3"/>
        <v>8.0623929967187707E-5</v>
      </c>
    </row>
    <row r="120" spans="2:7" ht="14.25" thickTop="1" thickBot="1" x14ac:dyDescent="0.25">
      <c r="B120" s="59"/>
      <c r="C120" s="8" t="s">
        <v>91</v>
      </c>
      <c r="D120" s="3">
        <v>184.36</v>
      </c>
      <c r="E120" s="4"/>
      <c r="F120" s="12">
        <f t="shared" si="2"/>
        <v>184.36</v>
      </c>
      <c r="G120" s="19">
        <f t="shared" si="3"/>
        <v>8.6843235910600959E-6</v>
      </c>
    </row>
    <row r="121" spans="2:7" ht="14.25" thickTop="1" thickBot="1" x14ac:dyDescent="0.25">
      <c r="B121" s="59"/>
      <c r="C121" s="8" t="s">
        <v>92</v>
      </c>
      <c r="D121" s="3">
        <v>33.47</v>
      </c>
      <c r="E121" s="4"/>
      <c r="F121" s="12">
        <f t="shared" si="2"/>
        <v>33.47</v>
      </c>
      <c r="G121" s="19">
        <f t="shared" si="3"/>
        <v>1.5766126632283649E-6</v>
      </c>
    </row>
    <row r="122" spans="2:7" ht="14.25" thickTop="1" thickBot="1" x14ac:dyDescent="0.25">
      <c r="B122" s="59"/>
      <c r="C122" s="8" t="s">
        <v>93</v>
      </c>
      <c r="D122" s="3">
        <v>1988.3</v>
      </c>
      <c r="E122" s="4"/>
      <c r="F122" s="12">
        <f t="shared" si="2"/>
        <v>1988.3</v>
      </c>
      <c r="G122" s="19">
        <f t="shared" si="3"/>
        <v>9.3659365350969766E-5</v>
      </c>
    </row>
    <row r="123" spans="2:7" ht="14.25" thickTop="1" thickBot="1" x14ac:dyDescent="0.25">
      <c r="B123" s="59"/>
      <c r="C123" s="8" t="s">
        <v>47</v>
      </c>
      <c r="D123" s="3">
        <v>298.35000000000002</v>
      </c>
      <c r="E123" s="4"/>
      <c r="F123" s="12">
        <f t="shared" si="2"/>
        <v>298.35000000000002</v>
      </c>
      <c r="G123" s="19">
        <f t="shared" si="3"/>
        <v>1.4053850853725208E-5</v>
      </c>
    </row>
    <row r="124" spans="2:7" ht="14.25" thickTop="1" thickBot="1" x14ac:dyDescent="0.25">
      <c r="B124" s="59"/>
      <c r="C124" s="8" t="s">
        <v>99</v>
      </c>
      <c r="D124" s="3">
        <v>9746.7999999999993</v>
      </c>
      <c r="E124" s="4"/>
      <c r="F124" s="12">
        <f t="shared" si="2"/>
        <v>9746.7999999999993</v>
      </c>
      <c r="G124" s="19">
        <f t="shared" si="3"/>
        <v>4.5912543489555501E-4</v>
      </c>
    </row>
    <row r="125" spans="2:7" ht="22.5" thickTop="1" thickBot="1" x14ac:dyDescent="0.25">
      <c r="B125" s="8" t="s">
        <v>100</v>
      </c>
      <c r="C125" s="8" t="s">
        <v>101</v>
      </c>
      <c r="D125" s="3">
        <v>63857.52</v>
      </c>
      <c r="E125" s="4"/>
      <c r="F125" s="12">
        <f t="shared" si="2"/>
        <v>63857.52</v>
      </c>
      <c r="G125" s="19">
        <f t="shared" si="3"/>
        <v>3.0080243404349738E-3</v>
      </c>
    </row>
    <row r="126" spans="2:7" ht="14.25" thickTop="1" thickBot="1" x14ac:dyDescent="0.25">
      <c r="B126" s="59" t="s">
        <v>102</v>
      </c>
      <c r="C126" s="8" t="s">
        <v>7</v>
      </c>
      <c r="D126" s="3">
        <v>946110</v>
      </c>
      <c r="E126" s="4"/>
      <c r="F126" s="12">
        <f t="shared" si="2"/>
        <v>946110</v>
      </c>
      <c r="G126" s="19">
        <f t="shared" si="3"/>
        <v>4.4566746543381788E-2</v>
      </c>
    </row>
    <row r="127" spans="2:7" ht="14.25" thickTop="1" thickBot="1" x14ac:dyDescent="0.25">
      <c r="B127" s="59"/>
      <c r="C127" s="8" t="s">
        <v>11</v>
      </c>
      <c r="D127" s="3">
        <v>17500</v>
      </c>
      <c r="E127" s="4"/>
      <c r="F127" s="12">
        <f t="shared" si="2"/>
        <v>17500</v>
      </c>
      <c r="G127" s="19">
        <f t="shared" si="3"/>
        <v>8.2434184662373425E-4</v>
      </c>
    </row>
    <row r="128" spans="2:7" ht="14.25" thickTop="1" thickBot="1" x14ac:dyDescent="0.25">
      <c r="B128" s="59"/>
      <c r="C128" s="8" t="s">
        <v>12</v>
      </c>
      <c r="D128" s="3"/>
      <c r="E128" s="4">
        <v>3990</v>
      </c>
      <c r="F128" s="12">
        <f t="shared" si="2"/>
        <v>3990</v>
      </c>
      <c r="G128" s="19">
        <f t="shared" si="3"/>
        <v>1.8794994103021141E-4</v>
      </c>
    </row>
    <row r="129" spans="2:8" ht="14.25" thickTop="1" thickBot="1" x14ac:dyDescent="0.25">
      <c r="B129" s="59"/>
      <c r="C129" s="8" t="s">
        <v>13</v>
      </c>
      <c r="D129" s="3">
        <v>287109.61</v>
      </c>
      <c r="E129" s="4">
        <v>185006.12</v>
      </c>
      <c r="F129" s="12">
        <f t="shared" si="2"/>
        <v>472115.73</v>
      </c>
      <c r="G129" s="19">
        <f t="shared" si="3"/>
        <v>2.2239128725046419E-2</v>
      </c>
    </row>
    <row r="130" spans="2:8" ht="14.25" thickTop="1" thickBot="1" x14ac:dyDescent="0.25">
      <c r="B130" s="59"/>
      <c r="C130" s="8" t="s">
        <v>15</v>
      </c>
      <c r="D130" s="3">
        <v>12385.05</v>
      </c>
      <c r="E130" s="4">
        <v>1455.48</v>
      </c>
      <c r="F130" s="12">
        <f t="shared" si="2"/>
        <v>13840.529999999999</v>
      </c>
      <c r="G130" s="19">
        <f t="shared" si="3"/>
        <v>6.5196160334006817E-4</v>
      </c>
    </row>
    <row r="131" spans="2:8" ht="14.25" thickTop="1" thickBot="1" x14ac:dyDescent="0.25">
      <c r="B131" s="59"/>
      <c r="C131" s="8" t="s">
        <v>16</v>
      </c>
      <c r="D131" s="3">
        <v>1026.0999999999999</v>
      </c>
      <c r="E131" s="4"/>
      <c r="F131" s="12">
        <f t="shared" si="2"/>
        <v>1026.0999999999999</v>
      </c>
      <c r="G131" s="19">
        <f t="shared" si="3"/>
        <v>4.8334695361177921E-5</v>
      </c>
    </row>
    <row r="132" spans="2:8" ht="14.25" thickTop="1" thickBot="1" x14ac:dyDescent="0.25">
      <c r="B132" s="59"/>
      <c r="C132" s="8" t="s">
        <v>21</v>
      </c>
      <c r="D132" s="3"/>
      <c r="E132" s="4">
        <v>2886.01</v>
      </c>
      <c r="F132" s="12">
        <f t="shared" si="2"/>
        <v>2886.01</v>
      </c>
      <c r="G132" s="19">
        <f t="shared" si="3"/>
        <v>1.359462178728322E-4</v>
      </c>
    </row>
    <row r="133" spans="2:8" ht="14.25" thickTop="1" thickBot="1" x14ac:dyDescent="0.25">
      <c r="B133" s="59"/>
      <c r="C133" s="8" t="s">
        <v>23</v>
      </c>
      <c r="D133" s="3">
        <v>2019.4</v>
      </c>
      <c r="E133" s="4">
        <v>14781.02</v>
      </c>
      <c r="F133" s="12">
        <f t="shared" ref="F133:F140" si="4">SUM(D133,E133)</f>
        <v>16800.420000000002</v>
      </c>
      <c r="G133" s="19">
        <f t="shared" ref="G133:G159" si="5">F133/$F$160</f>
        <v>7.9138795696310398E-4</v>
      </c>
    </row>
    <row r="134" spans="2:8" ht="14.25" thickTop="1" thickBot="1" x14ac:dyDescent="0.25">
      <c r="B134" s="59"/>
      <c r="C134" s="8" t="s">
        <v>24</v>
      </c>
      <c r="D134" s="3"/>
      <c r="E134" s="4">
        <v>54800.75</v>
      </c>
      <c r="F134" s="12">
        <f t="shared" si="4"/>
        <v>54800.75</v>
      </c>
      <c r="G134" s="19">
        <f t="shared" si="5"/>
        <v>2.5814029400780345E-3</v>
      </c>
    </row>
    <row r="135" spans="2:8" ht="14.25" thickTop="1" thickBot="1" x14ac:dyDescent="0.25">
      <c r="B135" s="59"/>
      <c r="C135" s="8" t="s">
        <v>25</v>
      </c>
      <c r="D135" s="3"/>
      <c r="E135" s="4">
        <v>2654.06</v>
      </c>
      <c r="F135" s="12">
        <f t="shared" si="4"/>
        <v>2654.06</v>
      </c>
      <c r="G135" s="19">
        <f t="shared" si="5"/>
        <v>1.2502015551143933E-4</v>
      </c>
    </row>
    <row r="136" spans="2:8" ht="14.25" thickTop="1" thickBot="1" x14ac:dyDescent="0.25">
      <c r="B136" s="59"/>
      <c r="C136" s="8" t="s">
        <v>27</v>
      </c>
      <c r="D136" s="3"/>
      <c r="E136" s="4">
        <v>826.24</v>
      </c>
      <c r="F136" s="12">
        <f t="shared" si="4"/>
        <v>826.24</v>
      </c>
      <c r="G136" s="19">
        <f t="shared" si="5"/>
        <v>3.8920240420251097E-5</v>
      </c>
    </row>
    <row r="137" spans="2:8" ht="14.25" thickTop="1" thickBot="1" x14ac:dyDescent="0.25">
      <c r="B137" s="59"/>
      <c r="C137" s="8" t="s">
        <v>29</v>
      </c>
      <c r="D137" s="3"/>
      <c r="E137" s="4">
        <v>50</v>
      </c>
      <c r="F137" s="12">
        <f t="shared" si="4"/>
        <v>50</v>
      </c>
      <c r="G137" s="19">
        <f t="shared" si="5"/>
        <v>2.3552624189249553E-6</v>
      </c>
    </row>
    <row r="138" spans="2:8" ht="14.25" thickTop="1" thickBot="1" x14ac:dyDescent="0.25">
      <c r="B138" s="59"/>
      <c r="C138" s="8" t="s">
        <v>30</v>
      </c>
      <c r="D138" s="3"/>
      <c r="E138" s="4">
        <v>854.48</v>
      </c>
      <c r="F138" s="12">
        <f t="shared" si="4"/>
        <v>854.48</v>
      </c>
      <c r="G138" s="19">
        <f t="shared" si="5"/>
        <v>4.0250492634459914E-5</v>
      </c>
    </row>
    <row r="139" spans="2:8" ht="14.25" thickTop="1" thickBot="1" x14ac:dyDescent="0.25">
      <c r="B139" s="59"/>
      <c r="C139" s="8" t="s">
        <v>34</v>
      </c>
      <c r="D139" s="3"/>
      <c r="E139" s="4">
        <v>91.38</v>
      </c>
      <c r="F139" s="12">
        <f t="shared" si="4"/>
        <v>91.38</v>
      </c>
      <c r="G139" s="19">
        <f t="shared" si="5"/>
        <v>4.3044775968272476E-6</v>
      </c>
    </row>
    <row r="140" spans="2:8" ht="14.25" thickTop="1" thickBot="1" x14ac:dyDescent="0.25">
      <c r="B140" s="59"/>
      <c r="C140" s="8" t="s">
        <v>35</v>
      </c>
      <c r="D140" s="3">
        <v>92.72</v>
      </c>
      <c r="E140" s="4"/>
      <c r="F140" s="12">
        <f t="shared" si="4"/>
        <v>92.72</v>
      </c>
      <c r="G140" s="19">
        <f t="shared" si="5"/>
        <v>4.3675986296544366E-6</v>
      </c>
      <c r="H140" s="37" t="s">
        <v>200</v>
      </c>
    </row>
    <row r="141" spans="2:8" ht="14.25" thickTop="1" thickBot="1" x14ac:dyDescent="0.25">
      <c r="B141" s="59"/>
      <c r="C141" s="8" t="s">
        <v>103</v>
      </c>
      <c r="D141" s="3"/>
      <c r="E141" s="4">
        <v>87.5</v>
      </c>
      <c r="F141" s="12">
        <f>SUM(D141,E141)</f>
        <v>87.5</v>
      </c>
      <c r="G141" s="19">
        <f t="shared" si="5"/>
        <v>4.1217092331186716E-6</v>
      </c>
    </row>
    <row r="142" spans="2:8" ht="14.25" thickTop="1" thickBot="1" x14ac:dyDescent="0.25">
      <c r="B142" s="59"/>
      <c r="C142" s="8" t="s">
        <v>48</v>
      </c>
      <c r="D142" s="3">
        <v>153334.1</v>
      </c>
      <c r="E142" s="4">
        <v>19838.009999999998</v>
      </c>
      <c r="F142" s="12">
        <f t="shared" ref="F142:F159" si="6">SUM(D142,E142)</f>
        <v>173172.11000000002</v>
      </c>
      <c r="G142" s="19">
        <f t="shared" si="5"/>
        <v>8.1573152537787689E-3</v>
      </c>
    </row>
    <row r="143" spans="2:8" ht="14.25" thickTop="1" thickBot="1" x14ac:dyDescent="0.25">
      <c r="B143" s="59"/>
      <c r="C143" s="8" t="s">
        <v>49</v>
      </c>
      <c r="D143" s="3">
        <v>84809.1</v>
      </c>
      <c r="E143" s="4">
        <v>48087.53</v>
      </c>
      <c r="F143" s="12">
        <f t="shared" si="6"/>
        <v>132896.63</v>
      </c>
      <c r="G143" s="19">
        <f t="shared" si="5"/>
        <v>6.260128764815495E-3</v>
      </c>
    </row>
    <row r="144" spans="2:8" ht="14.25" thickTop="1" thickBot="1" x14ac:dyDescent="0.25">
      <c r="B144" s="59"/>
      <c r="C144" s="8" t="s">
        <v>50</v>
      </c>
      <c r="D144" s="3">
        <v>82518.080000000002</v>
      </c>
      <c r="E144" s="4">
        <v>68126.42</v>
      </c>
      <c r="F144" s="12">
        <f t="shared" si="6"/>
        <v>150644.5</v>
      </c>
      <c r="G144" s="19">
        <f t="shared" si="5"/>
        <v>7.0961465893548082E-3</v>
      </c>
    </row>
    <row r="145" spans="2:8" ht="14.25" thickTop="1" thickBot="1" x14ac:dyDescent="0.25">
      <c r="B145" s="59"/>
      <c r="C145" s="8" t="s">
        <v>104</v>
      </c>
      <c r="D145" s="3">
        <v>518770.72</v>
      </c>
      <c r="E145" s="4">
        <v>90424.67</v>
      </c>
      <c r="F145" s="12">
        <f t="shared" si="6"/>
        <v>609195.39</v>
      </c>
      <c r="G145" s="19">
        <f t="shared" si="5"/>
        <v>2.869630015698663E-2</v>
      </c>
    </row>
    <row r="146" spans="2:8" ht="14.25" thickTop="1" thickBot="1" x14ac:dyDescent="0.25">
      <c r="B146" s="59"/>
      <c r="C146" s="8" t="s">
        <v>56</v>
      </c>
      <c r="D146" s="3">
        <v>114996</v>
      </c>
      <c r="E146" s="4">
        <v>393532.36</v>
      </c>
      <c r="F146" s="12">
        <f t="shared" si="6"/>
        <v>508528.36</v>
      </c>
      <c r="G146" s="19">
        <f t="shared" si="5"/>
        <v>2.3954354705310807E-2</v>
      </c>
    </row>
    <row r="147" spans="2:8" ht="14.25" thickTop="1" thickBot="1" x14ac:dyDescent="0.25">
      <c r="B147" s="59"/>
      <c r="C147" s="8" t="s">
        <v>57</v>
      </c>
      <c r="D147" s="3">
        <v>4948.25</v>
      </c>
      <c r="E147" s="4">
        <v>18246.990000000002</v>
      </c>
      <c r="F147" s="12">
        <f t="shared" si="6"/>
        <v>23195.24</v>
      </c>
      <c r="G147" s="19">
        <f t="shared" si="5"/>
        <v>1.0926175413988977E-3</v>
      </c>
    </row>
    <row r="148" spans="2:8" ht="14.25" thickTop="1" thickBot="1" x14ac:dyDescent="0.25">
      <c r="B148" s="59"/>
      <c r="C148" s="8" t="s">
        <v>59</v>
      </c>
      <c r="D148" s="3"/>
      <c r="E148" s="4">
        <v>19450</v>
      </c>
      <c r="F148" s="12">
        <f t="shared" si="6"/>
        <v>19450</v>
      </c>
      <c r="G148" s="19">
        <f t="shared" si="5"/>
        <v>9.1619708096180757E-4</v>
      </c>
    </row>
    <row r="149" spans="2:8" ht="14.25" thickTop="1" thickBot="1" x14ac:dyDescent="0.25">
      <c r="B149" s="59"/>
      <c r="C149" s="14" t="s">
        <v>62</v>
      </c>
      <c r="D149" s="15">
        <v>907995.37</v>
      </c>
      <c r="E149" s="16">
        <v>378998.46</v>
      </c>
      <c r="F149" s="17">
        <f t="shared" si="6"/>
        <v>1286993.83</v>
      </c>
      <c r="G149" s="19">
        <f t="shared" si="5"/>
        <v>6.0624164023745854E-2</v>
      </c>
    </row>
    <row r="150" spans="2:8" ht="14.25" thickTop="1" thickBot="1" x14ac:dyDescent="0.25">
      <c r="B150" s="59"/>
      <c r="C150" s="8" t="s">
        <v>63</v>
      </c>
      <c r="D150" s="3">
        <v>186416.91</v>
      </c>
      <c r="E150" s="4">
        <v>89251</v>
      </c>
      <c r="F150" s="12">
        <f t="shared" si="6"/>
        <v>275667.91000000003</v>
      </c>
      <c r="G150" s="19">
        <f t="shared" si="5"/>
        <v>1.2985405370531737E-2</v>
      </c>
    </row>
    <row r="151" spans="2:8" ht="14.25" thickTop="1" thickBot="1" x14ac:dyDescent="0.25">
      <c r="B151" s="59"/>
      <c r="C151" s="8" t="s">
        <v>64</v>
      </c>
      <c r="D151" s="3"/>
      <c r="E151" s="4">
        <v>1268</v>
      </c>
      <c r="F151" s="12">
        <f t="shared" si="6"/>
        <v>1268</v>
      </c>
      <c r="G151" s="19">
        <f t="shared" si="5"/>
        <v>5.9729454943936863E-5</v>
      </c>
    </row>
    <row r="152" spans="2:8" ht="14.25" thickTop="1" thickBot="1" x14ac:dyDescent="0.25">
      <c r="B152" s="59"/>
      <c r="C152" s="8" t="s">
        <v>105</v>
      </c>
      <c r="D152" s="3">
        <v>24246.45</v>
      </c>
      <c r="E152" s="4">
        <v>203519.26</v>
      </c>
      <c r="F152" s="12">
        <f t="shared" si="6"/>
        <v>227765.71000000002</v>
      </c>
      <c r="G152" s="19">
        <f t="shared" si="5"/>
        <v>1.0728960341655198E-2</v>
      </c>
    </row>
    <row r="153" spans="2:8" ht="14.25" thickTop="1" thickBot="1" x14ac:dyDescent="0.25">
      <c r="B153" s="59"/>
      <c r="C153" s="8" t="s">
        <v>45</v>
      </c>
      <c r="D153" s="3">
        <v>4514</v>
      </c>
      <c r="E153" s="4"/>
      <c r="F153" s="12">
        <f t="shared" si="6"/>
        <v>4514</v>
      </c>
      <c r="G153" s="19">
        <f t="shared" si="5"/>
        <v>2.1263309118054493E-4</v>
      </c>
    </row>
    <row r="154" spans="2:8" ht="14.25" thickTop="1" thickBot="1" x14ac:dyDescent="0.25">
      <c r="B154" s="59"/>
      <c r="C154" s="8" t="s">
        <v>106</v>
      </c>
      <c r="D154" s="3">
        <v>9202.49</v>
      </c>
      <c r="E154" s="4">
        <v>5904.09</v>
      </c>
      <c r="F154" s="12">
        <f t="shared" si="6"/>
        <v>15106.58</v>
      </c>
      <c r="G154" s="19">
        <f t="shared" si="5"/>
        <v>7.1159920304966697E-4</v>
      </c>
    </row>
    <row r="155" spans="2:8" ht="14.25" thickTop="1" thickBot="1" x14ac:dyDescent="0.25">
      <c r="B155" s="59"/>
      <c r="C155" s="8" t="s">
        <v>49</v>
      </c>
      <c r="D155" s="3"/>
      <c r="E155" s="4">
        <v>30039.43</v>
      </c>
      <c r="F155" s="12">
        <f t="shared" si="6"/>
        <v>30039.43</v>
      </c>
      <c r="G155" s="19">
        <f t="shared" si="5"/>
        <v>1.4150148112985373E-3</v>
      </c>
    </row>
    <row r="156" spans="2:8" ht="14.25" thickTop="1" thickBot="1" x14ac:dyDescent="0.25">
      <c r="B156" s="59"/>
      <c r="C156" s="8" t="s">
        <v>46</v>
      </c>
      <c r="D156" s="3">
        <v>154540.59</v>
      </c>
      <c r="E156" s="4">
        <v>183979.97</v>
      </c>
      <c r="F156" s="12">
        <f t="shared" si="6"/>
        <v>338520.56</v>
      </c>
      <c r="G156" s="19">
        <f t="shared" si="5"/>
        <v>1.5946095060028607E-2</v>
      </c>
    </row>
    <row r="157" spans="2:8" ht="14.25" thickTop="1" thickBot="1" x14ac:dyDescent="0.25">
      <c r="B157" s="59"/>
      <c r="C157" s="8" t="s">
        <v>75</v>
      </c>
      <c r="D157" s="3"/>
      <c r="E157" s="4">
        <v>4005.35</v>
      </c>
      <c r="F157" s="12">
        <f t="shared" si="6"/>
        <v>4005.35</v>
      </c>
      <c r="G157" s="19">
        <f t="shared" si="5"/>
        <v>1.8867300659282138E-4</v>
      </c>
    </row>
    <row r="158" spans="2:8" ht="14.25" thickTop="1" thickBot="1" x14ac:dyDescent="0.25">
      <c r="B158" s="59"/>
      <c r="C158" s="8" t="s">
        <v>78</v>
      </c>
      <c r="D158" s="3"/>
      <c r="E158" s="4">
        <v>282.24</v>
      </c>
      <c r="F158" s="12">
        <f t="shared" si="6"/>
        <v>282.24</v>
      </c>
      <c r="G158" s="19">
        <f t="shared" si="5"/>
        <v>1.3294985302347587E-5</v>
      </c>
    </row>
    <row r="159" spans="2:8" ht="22.5" thickTop="1" thickBot="1" x14ac:dyDescent="0.25">
      <c r="B159" s="8" t="s">
        <v>107</v>
      </c>
      <c r="C159" s="8" t="s">
        <v>40</v>
      </c>
      <c r="D159" s="3"/>
      <c r="E159" s="4">
        <v>7002.2</v>
      </c>
      <c r="F159" s="12">
        <f t="shared" si="6"/>
        <v>7002.2</v>
      </c>
      <c r="G159" s="19">
        <f t="shared" si="5"/>
        <v>3.298403701959264E-4</v>
      </c>
    </row>
    <row r="160" spans="2:8" ht="13.5" thickTop="1" x14ac:dyDescent="0.2">
      <c r="B160" s="5"/>
      <c r="C160" s="20"/>
      <c r="D160" s="6">
        <v>15284345.109999999</v>
      </c>
      <c r="E160" s="7">
        <v>5944711.8300000001</v>
      </c>
      <c r="F160" s="7">
        <f>SUM(D160,E160)</f>
        <v>21229056.939999998</v>
      </c>
      <c r="G160" s="36">
        <f>SUM(G4:G159)</f>
        <v>0.99999999999999978</v>
      </c>
      <c r="H160" s="13">
        <f>SUM(G4:G50,G54:G69,G71:G148,G150:G159)</f>
        <v>0.65194465157433401</v>
      </c>
    </row>
  </sheetData>
  <mergeCells count="4">
    <mergeCell ref="B1:G1"/>
    <mergeCell ref="B3"/>
    <mergeCell ref="B5:B124"/>
    <mergeCell ref="B126:B158"/>
  </mergeCells>
  <conditionalFormatting sqref="K10">
    <cfRule type="colorScale" priority="3">
      <colorScale>
        <cfvo type="percentile" val="5"/>
        <cfvo type="percentile" val="100"/>
        <color theme="3" tint="0.59999389629810485"/>
        <color rgb="FFFF0000"/>
      </colorScale>
    </cfRule>
  </conditionalFormatting>
  <conditionalFormatting sqref="G4:G159">
    <cfRule type="cellIs" dxfId="14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showGridLines="0" zoomScale="90" zoomScaleNormal="90" workbookViewId="0">
      <selection activeCell="B1" sqref="B1:F1"/>
    </sheetView>
  </sheetViews>
  <sheetFormatPr defaultRowHeight="12.75" x14ac:dyDescent="0.2"/>
  <cols>
    <col min="2" max="2" width="54.28515625" customWidth="1"/>
    <col min="3" max="3" width="66.85546875" hidden="1" customWidth="1"/>
    <col min="4" max="4" width="66.85546875" style="10" customWidth="1"/>
    <col min="5" max="5" width="23.28515625" bestFit="1" customWidth="1"/>
    <col min="6" max="6" width="11.5703125" customWidth="1"/>
    <col min="7" max="7" width="11.5703125" bestFit="1" customWidth="1"/>
  </cols>
  <sheetData>
    <row r="1" spans="2:6" ht="58.5" customHeight="1" x14ac:dyDescent="0.2">
      <c r="B1" s="57" t="s">
        <v>201</v>
      </c>
      <c r="C1" s="57"/>
      <c r="D1" s="57"/>
      <c r="E1" s="57"/>
      <c r="F1" s="57"/>
    </row>
    <row r="2" spans="2:6" x14ac:dyDescent="0.2">
      <c r="C2" s="10"/>
      <c r="D2"/>
    </row>
    <row r="3" spans="2:6" ht="14.25" customHeight="1" thickBot="1" x14ac:dyDescent="0.25">
      <c r="B3" s="11" t="s">
        <v>111</v>
      </c>
      <c r="C3" s="21" t="s">
        <v>110</v>
      </c>
      <c r="D3" s="21" t="s">
        <v>108</v>
      </c>
      <c r="E3" s="22" t="s">
        <v>109</v>
      </c>
      <c r="F3" s="22" t="s">
        <v>112</v>
      </c>
    </row>
    <row r="4" spans="2:6" ht="14.25" customHeight="1" thickTop="1" thickBot="1" x14ac:dyDescent="0.25">
      <c r="B4" s="59" t="s">
        <v>113</v>
      </c>
      <c r="C4" s="8" t="s">
        <v>3</v>
      </c>
      <c r="D4" s="8" t="s">
        <v>114</v>
      </c>
      <c r="E4" s="4">
        <v>101156.39</v>
      </c>
      <c r="F4" s="19">
        <f>E4/$E$55</f>
        <v>8.512363800544777E-4</v>
      </c>
    </row>
    <row r="5" spans="2:6" ht="14.25" thickTop="1" thickBot="1" x14ac:dyDescent="0.25">
      <c r="B5" s="59"/>
      <c r="C5" s="8" t="s">
        <v>115</v>
      </c>
      <c r="D5" s="8" t="s">
        <v>116</v>
      </c>
      <c r="E5" s="4">
        <v>1242479.75</v>
      </c>
      <c r="F5" s="19">
        <f t="shared" ref="F5:F54" si="0">E5/$E$55</f>
        <v>1.0455532909794354E-2</v>
      </c>
    </row>
    <row r="6" spans="2:6" ht="14.25" thickTop="1" thickBot="1" x14ac:dyDescent="0.25">
      <c r="B6" s="59" t="s">
        <v>117</v>
      </c>
      <c r="C6" s="59" t="s">
        <v>115</v>
      </c>
      <c r="D6" s="8" t="s">
        <v>118</v>
      </c>
      <c r="E6" s="4">
        <v>5732223.4500000002</v>
      </c>
      <c r="F6" s="19">
        <f t="shared" si="0"/>
        <v>4.8236963964821099E-2</v>
      </c>
    </row>
    <row r="7" spans="2:6" ht="14.25" thickTop="1" thickBot="1" x14ac:dyDescent="0.25">
      <c r="B7" s="59"/>
      <c r="C7" s="59"/>
      <c r="D7" s="8" t="s">
        <v>119</v>
      </c>
      <c r="E7" s="4">
        <v>515096.09</v>
      </c>
      <c r="F7" s="19">
        <f t="shared" si="0"/>
        <v>4.3345608817378263E-3</v>
      </c>
    </row>
    <row r="8" spans="2:6" ht="14.25" thickTop="1" thickBot="1" x14ac:dyDescent="0.25">
      <c r="B8" s="59"/>
      <c r="C8" s="59"/>
      <c r="D8" s="8" t="s">
        <v>120</v>
      </c>
      <c r="E8" s="4">
        <v>397352.92</v>
      </c>
      <c r="F8" s="19">
        <f t="shared" si="0"/>
        <v>3.3437458693897286E-3</v>
      </c>
    </row>
    <row r="9" spans="2:6" ht="14.25" thickTop="1" thickBot="1" x14ac:dyDescent="0.25">
      <c r="B9" s="59"/>
      <c r="C9" s="59"/>
      <c r="D9" s="8" t="s">
        <v>121</v>
      </c>
      <c r="E9" s="4">
        <v>58370.71</v>
      </c>
      <c r="F9" s="19">
        <f t="shared" si="0"/>
        <v>4.911926165179452E-4</v>
      </c>
    </row>
    <row r="10" spans="2:6" ht="14.25" thickTop="1" thickBot="1" x14ac:dyDescent="0.25">
      <c r="B10" s="59"/>
      <c r="C10" s="59"/>
      <c r="D10" s="8" t="s">
        <v>122</v>
      </c>
      <c r="E10" s="4">
        <v>8168.52</v>
      </c>
      <c r="F10" s="19">
        <f t="shared" si="0"/>
        <v>6.8738528482507164E-5</v>
      </c>
    </row>
    <row r="11" spans="2:6" ht="14.25" thickTop="1" thickBot="1" x14ac:dyDescent="0.25">
      <c r="B11" s="59"/>
      <c r="C11" s="59"/>
      <c r="D11" s="8" t="s">
        <v>123</v>
      </c>
      <c r="E11" s="4">
        <v>921101.5</v>
      </c>
      <c r="F11" s="19">
        <f t="shared" si="0"/>
        <v>7.7511179127957167E-3</v>
      </c>
    </row>
    <row r="12" spans="2:6" ht="14.25" thickTop="1" thickBot="1" x14ac:dyDescent="0.25">
      <c r="B12" s="59"/>
      <c r="C12" s="59"/>
      <c r="D12" s="8" t="s">
        <v>202</v>
      </c>
      <c r="E12" s="4">
        <v>78772.75</v>
      </c>
      <c r="F12" s="19">
        <f t="shared" si="0"/>
        <v>6.6287686380402024E-4</v>
      </c>
    </row>
    <row r="13" spans="2:6" ht="14.25" thickTop="1" thickBot="1" x14ac:dyDescent="0.25">
      <c r="B13" s="59"/>
      <c r="C13" s="59"/>
      <c r="D13" s="8" t="s">
        <v>203</v>
      </c>
      <c r="E13" s="4">
        <v>4337.8100000000004</v>
      </c>
      <c r="F13" s="19">
        <f t="shared" si="0"/>
        <v>3.6502900921673009E-5</v>
      </c>
    </row>
    <row r="14" spans="2:6" ht="14.25" thickTop="1" thickBot="1" x14ac:dyDescent="0.25">
      <c r="B14" s="59"/>
      <c r="C14" s="59"/>
      <c r="D14" s="8" t="s">
        <v>124</v>
      </c>
      <c r="E14" s="4">
        <v>203469.62</v>
      </c>
      <c r="F14" s="19">
        <f t="shared" si="0"/>
        <v>1.7122076299862041E-3</v>
      </c>
    </row>
    <row r="15" spans="2:6" ht="14.25" thickTop="1" thickBot="1" x14ac:dyDescent="0.25">
      <c r="B15" s="59"/>
      <c r="C15" s="59"/>
      <c r="D15" s="8" t="s">
        <v>125</v>
      </c>
      <c r="E15" s="4">
        <v>736.92</v>
      </c>
      <c r="F15" s="19">
        <f t="shared" si="0"/>
        <v>6.2012208342917901E-6</v>
      </c>
    </row>
    <row r="16" spans="2:6" ht="22.5" thickTop="1" thickBot="1" x14ac:dyDescent="0.25">
      <c r="B16" s="8" t="s">
        <v>126</v>
      </c>
      <c r="C16" s="8" t="s">
        <v>115</v>
      </c>
      <c r="D16" s="14" t="s">
        <v>127</v>
      </c>
      <c r="E16" s="16">
        <v>14522283.560000001</v>
      </c>
      <c r="F16" s="19">
        <f t="shared" si="0"/>
        <v>0.12220578539565374</v>
      </c>
    </row>
    <row r="17" spans="2:6" ht="22.5" thickTop="1" thickBot="1" x14ac:dyDescent="0.25">
      <c r="B17" s="8" t="s">
        <v>128</v>
      </c>
      <c r="C17" s="8" t="s">
        <v>3</v>
      </c>
      <c r="D17" s="8" t="s">
        <v>129</v>
      </c>
      <c r="E17" s="4">
        <v>1041432.78</v>
      </c>
      <c r="F17" s="19">
        <f t="shared" si="0"/>
        <v>8.7637120078847344E-3</v>
      </c>
    </row>
    <row r="18" spans="2:6" ht="14.25" thickTop="1" thickBot="1" x14ac:dyDescent="0.25">
      <c r="B18" s="59" t="s">
        <v>130</v>
      </c>
      <c r="C18" s="59" t="s">
        <v>115</v>
      </c>
      <c r="D18" s="8" t="s">
        <v>131</v>
      </c>
      <c r="E18" s="4">
        <v>2265940.62</v>
      </c>
      <c r="F18" s="19">
        <f t="shared" si="0"/>
        <v>1.9068010343065812E-2</v>
      </c>
    </row>
    <row r="19" spans="2:6" ht="14.25" thickTop="1" thickBot="1" x14ac:dyDescent="0.25">
      <c r="B19" s="59"/>
      <c r="C19" s="59"/>
      <c r="D19" s="8" t="s">
        <v>132</v>
      </c>
      <c r="E19" s="4">
        <v>4827.68</v>
      </c>
      <c r="F19" s="19">
        <f t="shared" si="0"/>
        <v>4.0625182919847189E-5</v>
      </c>
    </row>
    <row r="20" spans="2:6" ht="14.25" thickTop="1" thickBot="1" x14ac:dyDescent="0.25">
      <c r="B20" s="59"/>
      <c r="C20" s="59"/>
      <c r="D20" s="8" t="s">
        <v>133</v>
      </c>
      <c r="E20" s="4">
        <v>175207.83</v>
      </c>
      <c r="F20" s="19">
        <f t="shared" si="0"/>
        <v>1.4743831701230176E-3</v>
      </c>
    </row>
    <row r="21" spans="2:6" ht="14.25" thickTop="1" thickBot="1" x14ac:dyDescent="0.25">
      <c r="B21" s="59"/>
      <c r="C21" s="59"/>
      <c r="D21" s="8" t="s">
        <v>134</v>
      </c>
      <c r="E21" s="4">
        <v>196895.81</v>
      </c>
      <c r="F21" s="19">
        <f t="shared" si="0"/>
        <v>1.6568886706247053E-3</v>
      </c>
    </row>
    <row r="22" spans="2:6" ht="14.25" thickTop="1" thickBot="1" x14ac:dyDescent="0.25">
      <c r="B22" s="59"/>
      <c r="C22" s="59"/>
      <c r="D22" s="8" t="s">
        <v>135</v>
      </c>
      <c r="E22" s="4">
        <v>69160.460000000006</v>
      </c>
      <c r="F22" s="19">
        <f t="shared" si="0"/>
        <v>5.8198893429572279E-4</v>
      </c>
    </row>
    <row r="23" spans="2:6" ht="14.25" thickTop="1" thickBot="1" x14ac:dyDescent="0.25">
      <c r="B23" s="59"/>
      <c r="C23" s="59"/>
      <c r="D23" s="8" t="s">
        <v>136</v>
      </c>
      <c r="E23" s="4">
        <v>2979.85</v>
      </c>
      <c r="F23" s="19">
        <f t="shared" si="0"/>
        <v>2.5075595591196319E-5</v>
      </c>
    </row>
    <row r="24" spans="2:6" ht="14.25" thickTop="1" thickBot="1" x14ac:dyDescent="0.25">
      <c r="B24" s="59"/>
      <c r="C24" s="59"/>
      <c r="D24" s="8" t="s">
        <v>204</v>
      </c>
      <c r="E24" s="4">
        <v>6739.25</v>
      </c>
      <c r="F24" s="19">
        <f t="shared" si="0"/>
        <v>5.6711145724774668E-5</v>
      </c>
    </row>
    <row r="25" spans="2:6" ht="14.25" thickTop="1" thickBot="1" x14ac:dyDescent="0.25">
      <c r="B25" s="59"/>
      <c r="C25" s="59"/>
      <c r="D25" s="8" t="s">
        <v>137</v>
      </c>
      <c r="E25" s="4">
        <v>434071.08</v>
      </c>
      <c r="F25" s="19">
        <f t="shared" si="0"/>
        <v>3.6527311307326961E-3</v>
      </c>
    </row>
    <row r="26" spans="2:6" ht="14.25" thickTop="1" thickBot="1" x14ac:dyDescent="0.25">
      <c r="B26" s="59"/>
      <c r="C26" s="59"/>
      <c r="D26" s="14" t="s">
        <v>138</v>
      </c>
      <c r="E26" s="16">
        <v>41337693.5</v>
      </c>
      <c r="F26" s="19">
        <f t="shared" si="0"/>
        <v>0.34785888043989621</v>
      </c>
    </row>
    <row r="27" spans="2:6" ht="14.25" thickTop="1" thickBot="1" x14ac:dyDescent="0.25">
      <c r="B27" s="59"/>
      <c r="C27" s="59"/>
      <c r="D27" s="8" t="s">
        <v>139</v>
      </c>
      <c r="E27" s="4">
        <v>25840.37</v>
      </c>
      <c r="F27" s="19">
        <f t="shared" si="0"/>
        <v>2.1744808230175398E-4</v>
      </c>
    </row>
    <row r="28" spans="2:6" ht="14.25" thickTop="1" thickBot="1" x14ac:dyDescent="0.25">
      <c r="B28" s="59"/>
      <c r="C28" s="59"/>
      <c r="D28" s="8" t="s">
        <v>140</v>
      </c>
      <c r="E28" s="4">
        <v>43288.74</v>
      </c>
      <c r="F28" s="19">
        <f t="shared" si="0"/>
        <v>3.6427704008337454E-4</v>
      </c>
    </row>
    <row r="29" spans="2:6" ht="14.25" thickTop="1" thickBot="1" x14ac:dyDescent="0.25">
      <c r="B29" s="59"/>
      <c r="C29" s="59"/>
      <c r="D29" s="8" t="s">
        <v>141</v>
      </c>
      <c r="E29" s="4">
        <v>81936.899999999994</v>
      </c>
      <c r="F29" s="19">
        <f t="shared" si="0"/>
        <v>6.8950335365749733E-4</v>
      </c>
    </row>
    <row r="30" spans="2:6" ht="14.25" thickTop="1" thickBot="1" x14ac:dyDescent="0.25">
      <c r="B30" s="59"/>
      <c r="C30" s="59"/>
      <c r="D30" s="8" t="s">
        <v>142</v>
      </c>
      <c r="E30" s="4">
        <v>164885.46</v>
      </c>
      <c r="F30" s="19">
        <f t="shared" si="0"/>
        <v>1.3875198798021298E-3</v>
      </c>
    </row>
    <row r="31" spans="2:6" ht="14.25" thickTop="1" thickBot="1" x14ac:dyDescent="0.25">
      <c r="B31" s="59"/>
      <c r="C31" s="59"/>
      <c r="D31" s="8" t="s">
        <v>143</v>
      </c>
      <c r="E31" s="4">
        <v>29015.83</v>
      </c>
      <c r="F31" s="19">
        <f t="shared" si="0"/>
        <v>2.4416974640431631E-4</v>
      </c>
    </row>
    <row r="32" spans="2:6" ht="14.25" thickTop="1" thickBot="1" x14ac:dyDescent="0.25">
      <c r="B32" s="59"/>
      <c r="C32" s="59"/>
      <c r="D32" s="8" t="s">
        <v>144</v>
      </c>
      <c r="E32" s="4">
        <v>259006.73</v>
      </c>
      <c r="F32" s="19">
        <f t="shared" si="0"/>
        <v>2.1795553524097439E-3</v>
      </c>
    </row>
    <row r="33" spans="2:6" ht="14.25" thickTop="1" thickBot="1" x14ac:dyDescent="0.25">
      <c r="B33" s="59"/>
      <c r="C33" s="59"/>
      <c r="D33" s="8" t="s">
        <v>145</v>
      </c>
      <c r="E33" s="4">
        <v>359.22</v>
      </c>
      <c r="F33" s="19">
        <f t="shared" si="0"/>
        <v>3.022855327707617E-6</v>
      </c>
    </row>
    <row r="34" spans="2:6" ht="14.25" thickTop="1" thickBot="1" x14ac:dyDescent="0.25">
      <c r="B34" s="59"/>
      <c r="C34" s="59"/>
      <c r="D34" s="14" t="s">
        <v>146</v>
      </c>
      <c r="E34" s="16">
        <v>34237206.770000003</v>
      </c>
      <c r="F34" s="19">
        <f t="shared" si="0"/>
        <v>0.28810790849763873</v>
      </c>
    </row>
    <row r="35" spans="2:6" ht="14.25" thickTop="1" thickBot="1" x14ac:dyDescent="0.25">
      <c r="B35" s="59"/>
      <c r="C35" s="59"/>
      <c r="D35" s="8" t="s">
        <v>147</v>
      </c>
      <c r="E35" s="4">
        <v>1063603.06</v>
      </c>
      <c r="F35" s="19">
        <f t="shared" si="0"/>
        <v>8.9502760884336181E-3</v>
      </c>
    </row>
    <row r="36" spans="2:6" ht="14.25" thickTop="1" thickBot="1" x14ac:dyDescent="0.25">
      <c r="B36" s="59"/>
      <c r="C36" s="59"/>
      <c r="D36" s="8" t="s">
        <v>148</v>
      </c>
      <c r="E36" s="4">
        <v>2265724.35</v>
      </c>
      <c r="F36" s="19">
        <f t="shared" si="0"/>
        <v>1.9066190419560095E-2</v>
      </c>
    </row>
    <row r="37" spans="2:6" ht="14.25" thickTop="1" thickBot="1" x14ac:dyDescent="0.25">
      <c r="B37" s="59"/>
      <c r="C37" s="59"/>
      <c r="D37" s="8" t="s">
        <v>149</v>
      </c>
      <c r="E37" s="4">
        <v>170029.16</v>
      </c>
      <c r="F37" s="19">
        <f t="shared" si="0"/>
        <v>1.4308043877614019E-3</v>
      </c>
    </row>
    <row r="38" spans="2:6" ht="14.25" thickTop="1" thickBot="1" x14ac:dyDescent="0.25">
      <c r="B38" s="59"/>
      <c r="C38" s="59"/>
      <c r="D38" s="8" t="s">
        <v>150</v>
      </c>
      <c r="E38" s="4">
        <v>8299.69</v>
      </c>
      <c r="F38" s="19">
        <f t="shared" si="0"/>
        <v>6.9842330980517868E-5</v>
      </c>
    </row>
    <row r="39" spans="2:6" ht="14.25" thickTop="1" thickBot="1" x14ac:dyDescent="0.25">
      <c r="B39" s="59"/>
      <c r="C39" s="59"/>
      <c r="D39" s="8" t="s">
        <v>151</v>
      </c>
      <c r="E39" s="4">
        <v>3702353.29</v>
      </c>
      <c r="F39" s="19">
        <f t="shared" si="0"/>
        <v>3.1155499047192035E-2</v>
      </c>
    </row>
    <row r="40" spans="2:6" ht="14.25" thickTop="1" thickBot="1" x14ac:dyDescent="0.25">
      <c r="B40" s="59"/>
      <c r="C40" s="59"/>
      <c r="D40" s="8" t="s">
        <v>152</v>
      </c>
      <c r="E40" s="4">
        <v>826710.49</v>
      </c>
      <c r="F40" s="19">
        <f t="shared" si="0"/>
        <v>6.956812563800107E-3</v>
      </c>
    </row>
    <row r="41" spans="2:6" ht="14.25" thickTop="1" thickBot="1" x14ac:dyDescent="0.25">
      <c r="B41" s="59"/>
      <c r="C41" s="59"/>
      <c r="D41" s="8" t="s">
        <v>153</v>
      </c>
      <c r="E41" s="4">
        <v>86543.8</v>
      </c>
      <c r="F41" s="19">
        <f t="shared" si="0"/>
        <v>7.282706611827361E-4</v>
      </c>
    </row>
    <row r="42" spans="2:6" ht="14.25" customHeight="1" thickTop="1" thickBot="1" x14ac:dyDescent="0.25">
      <c r="B42" s="59"/>
      <c r="C42" s="59"/>
      <c r="D42" s="8" t="s">
        <v>154</v>
      </c>
      <c r="E42" s="4">
        <v>295798.92</v>
      </c>
      <c r="F42" s="19">
        <f t="shared" si="0"/>
        <v>2.4891635801240438E-3</v>
      </c>
    </row>
    <row r="43" spans="2:6" ht="14.25" thickTop="1" thickBot="1" x14ac:dyDescent="0.25">
      <c r="B43" s="59"/>
      <c r="C43" s="59"/>
      <c r="D43" s="8" t="s">
        <v>155</v>
      </c>
      <c r="E43" s="4">
        <v>83120.81</v>
      </c>
      <c r="F43" s="19">
        <f t="shared" si="0"/>
        <v>6.9946601901863079E-4</v>
      </c>
    </row>
    <row r="44" spans="2:6" ht="14.25" thickTop="1" thickBot="1" x14ac:dyDescent="0.25">
      <c r="B44" s="59"/>
      <c r="C44" s="59"/>
      <c r="D44" s="8" t="s">
        <v>156</v>
      </c>
      <c r="E44" s="4">
        <v>519444.88</v>
      </c>
      <c r="F44" s="19">
        <f t="shared" si="0"/>
        <v>4.3711561799411047E-3</v>
      </c>
    </row>
    <row r="45" spans="2:6" ht="14.25" thickTop="1" thickBot="1" x14ac:dyDescent="0.25">
      <c r="B45" s="59" t="s">
        <v>157</v>
      </c>
      <c r="C45" s="59" t="s">
        <v>3</v>
      </c>
      <c r="D45" s="8" t="s">
        <v>158</v>
      </c>
      <c r="E45" s="4">
        <v>234958.13</v>
      </c>
      <c r="F45" s="19">
        <f t="shared" si="0"/>
        <v>1.9771851095671702E-3</v>
      </c>
    </row>
    <row r="46" spans="2:6" ht="14.25" thickTop="1" thickBot="1" x14ac:dyDescent="0.25">
      <c r="B46" s="59"/>
      <c r="C46" s="59"/>
      <c r="D46" s="8" t="s">
        <v>159</v>
      </c>
      <c r="E46" s="4">
        <v>24061.73</v>
      </c>
      <c r="F46" s="19">
        <f t="shared" si="0"/>
        <v>2.0248073248806356E-4</v>
      </c>
    </row>
    <row r="47" spans="2:6" ht="14.25" thickTop="1" thickBot="1" x14ac:dyDescent="0.25">
      <c r="B47" s="59"/>
      <c r="C47" s="59"/>
      <c r="D47" s="8" t="s">
        <v>160</v>
      </c>
      <c r="E47" s="4">
        <v>132533.5</v>
      </c>
      <c r="F47" s="19">
        <f t="shared" si="0"/>
        <v>1.1152764227346402E-3</v>
      </c>
    </row>
    <row r="48" spans="2:6" ht="14.25" thickTop="1" thickBot="1" x14ac:dyDescent="0.25">
      <c r="B48" s="59"/>
      <c r="C48" s="59"/>
      <c r="D48" s="8" t="s">
        <v>205</v>
      </c>
      <c r="E48" s="4">
        <v>8128.85</v>
      </c>
      <c r="F48" s="19">
        <f t="shared" si="0"/>
        <v>6.8404703331206675E-5</v>
      </c>
    </row>
    <row r="49" spans="2:7" ht="14.25" thickTop="1" thickBot="1" x14ac:dyDescent="0.25">
      <c r="B49" s="59"/>
      <c r="C49" s="59"/>
      <c r="D49" s="8" t="s">
        <v>161</v>
      </c>
      <c r="E49" s="4">
        <v>20436.740000000002</v>
      </c>
      <c r="F49" s="19">
        <f t="shared" si="0"/>
        <v>1.7197624962411715E-4</v>
      </c>
    </row>
    <row r="50" spans="2:7" ht="14.25" thickTop="1" thickBot="1" x14ac:dyDescent="0.25">
      <c r="B50" s="59"/>
      <c r="C50" s="59"/>
      <c r="D50" s="8" t="s">
        <v>162</v>
      </c>
      <c r="E50" s="4">
        <v>607313.56000000006</v>
      </c>
      <c r="F50" s="19">
        <f t="shared" si="0"/>
        <v>5.1105757765020866E-3</v>
      </c>
      <c r="G50" s="13"/>
    </row>
    <row r="51" spans="2:7" ht="14.25" thickTop="1" thickBot="1" x14ac:dyDescent="0.25">
      <c r="B51" s="59"/>
      <c r="C51" s="59"/>
      <c r="D51" s="8" t="s">
        <v>163</v>
      </c>
      <c r="E51" s="4">
        <v>3808375.05</v>
      </c>
      <c r="F51" s="19">
        <f t="shared" si="0"/>
        <v>3.2047677773512778E-2</v>
      </c>
    </row>
    <row r="52" spans="2:7" ht="14.25" thickTop="1" thickBot="1" x14ac:dyDescent="0.25">
      <c r="B52" s="59"/>
      <c r="C52" s="59"/>
      <c r="D52" s="8" t="s">
        <v>164</v>
      </c>
      <c r="E52" s="4">
        <v>718578.54</v>
      </c>
      <c r="F52" s="19">
        <f t="shared" si="0"/>
        <v>6.04687647685363E-3</v>
      </c>
    </row>
    <row r="53" spans="2:7" ht="14.25" thickTop="1" thickBot="1" x14ac:dyDescent="0.25">
      <c r="B53" s="59"/>
      <c r="C53" s="59"/>
      <c r="D53" s="8" t="s">
        <v>165</v>
      </c>
      <c r="E53" s="4">
        <v>95567.96</v>
      </c>
      <c r="F53" s="19">
        <f t="shared" si="0"/>
        <v>8.042094455880754E-4</v>
      </c>
    </row>
    <row r="54" spans="2:7" ht="14.25" thickTop="1" thickBot="1" x14ac:dyDescent="0.25">
      <c r="B54" s="59"/>
      <c r="C54" s="59"/>
      <c r="D54" s="8" t="s">
        <v>206</v>
      </c>
      <c r="E54" s="4">
        <v>1043.55</v>
      </c>
      <c r="F54" s="19">
        <f t="shared" si="0"/>
        <v>8.7815285263328416E-6</v>
      </c>
    </row>
    <row r="55" spans="2:7" ht="13.5" thickTop="1" x14ac:dyDescent="0.2">
      <c r="B55" s="5"/>
      <c r="C55" s="20"/>
      <c r="D55" s="20"/>
      <c r="E55" s="7">
        <v>118834664.93000001</v>
      </c>
      <c r="F55" s="36">
        <f>SUM(F4:F54)</f>
        <v>1</v>
      </c>
      <c r="G55" s="13">
        <f>SUM(F4:F15,F17:F25,F27:F33,F35:F53,F54)</f>
        <v>0.24182742566681126</v>
      </c>
    </row>
  </sheetData>
  <mergeCells count="8">
    <mergeCell ref="B45:B54"/>
    <mergeCell ref="C45:C54"/>
    <mergeCell ref="B1:F1"/>
    <mergeCell ref="B4:B5"/>
    <mergeCell ref="B6:B15"/>
    <mergeCell ref="C6:C15"/>
    <mergeCell ref="B18:B44"/>
    <mergeCell ref="C18:C44"/>
  </mergeCells>
  <conditionalFormatting sqref="F4:F54">
    <cfRule type="cellIs" dxfId="13" priority="1" operator="greaterThan">
      <formula>0.0499</formula>
    </cfRule>
    <cfRule type="cellIs" dxfId="12" priority="2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customWidth="1"/>
    <col min="3" max="3" width="66.85546875" style="10" bestFit="1" customWidth="1"/>
    <col min="4" max="5" width="14.85546875" hidden="1" customWidth="1"/>
    <col min="6" max="6" width="21.85546875" bestFit="1" customWidth="1"/>
    <col min="7" max="7" width="11.5703125" bestFit="1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3" spans="2:7" s="32" customFormat="1" ht="14.25" customHeight="1" thickBot="1" x14ac:dyDescent="0.25">
      <c r="B3" s="11" t="s">
        <v>111</v>
      </c>
      <c r="C3" s="21" t="s">
        <v>108</v>
      </c>
      <c r="D3" s="33" t="s">
        <v>0</v>
      </c>
      <c r="E3" s="22" t="s">
        <v>1</v>
      </c>
      <c r="F3" s="22" t="s">
        <v>109</v>
      </c>
      <c r="G3" s="22" t="s">
        <v>112</v>
      </c>
    </row>
    <row r="4" spans="2:7" ht="14.25" customHeight="1" thickTop="1" thickBot="1" x14ac:dyDescent="0.25">
      <c r="B4" s="59" t="s">
        <v>171</v>
      </c>
      <c r="C4" s="14" t="s">
        <v>172</v>
      </c>
      <c r="D4" s="15"/>
      <c r="E4" s="16">
        <v>270623.01</v>
      </c>
      <c r="F4" s="16">
        <f>SUM(D4,E4)</f>
        <v>270623.01</v>
      </c>
      <c r="G4" s="19">
        <f>F4/$F$24</f>
        <v>0.10475738962415107</v>
      </c>
    </row>
    <row r="5" spans="2:7" ht="14.25" thickTop="1" thickBot="1" x14ac:dyDescent="0.25">
      <c r="B5" s="59"/>
      <c r="C5" s="8" t="s">
        <v>173</v>
      </c>
      <c r="D5" s="3"/>
      <c r="E5" s="4">
        <v>9423.52</v>
      </c>
      <c r="F5" s="38">
        <f t="shared" ref="F5:F23" si="0">SUM(D5,E5)</f>
        <v>9423.52</v>
      </c>
      <c r="G5" s="19">
        <f t="shared" ref="G5:G23" si="1">F5/$F$24</f>
        <v>3.6478175165924735E-3</v>
      </c>
    </row>
    <row r="6" spans="2:7" ht="14.25" customHeight="1" thickTop="1" thickBot="1" x14ac:dyDescent="0.25">
      <c r="B6" s="59" t="s">
        <v>5</v>
      </c>
      <c r="C6" s="14" t="s">
        <v>172</v>
      </c>
      <c r="D6" s="15">
        <v>564583.41</v>
      </c>
      <c r="E6" s="16">
        <v>669214.26</v>
      </c>
      <c r="F6" s="16">
        <f t="shared" si="0"/>
        <v>1233797.67</v>
      </c>
      <c r="G6" s="19">
        <f t="shared" si="1"/>
        <v>0.47759953314228437</v>
      </c>
    </row>
    <row r="7" spans="2:7" ht="14.25" thickTop="1" thickBot="1" x14ac:dyDescent="0.25">
      <c r="B7" s="59"/>
      <c r="C7" s="14" t="s">
        <v>174</v>
      </c>
      <c r="D7" s="15"/>
      <c r="E7" s="16">
        <v>177206.48</v>
      </c>
      <c r="F7" s="16">
        <f t="shared" si="0"/>
        <v>177206.48</v>
      </c>
      <c r="G7" s="19">
        <f t="shared" si="1"/>
        <v>6.859611926304543E-2</v>
      </c>
    </row>
    <row r="8" spans="2:7" ht="14.25" thickTop="1" thickBot="1" x14ac:dyDescent="0.25">
      <c r="B8" s="59"/>
      <c r="C8" s="8" t="s">
        <v>207</v>
      </c>
      <c r="D8" s="3"/>
      <c r="E8" s="4">
        <v>1262</v>
      </c>
      <c r="F8" s="38">
        <f t="shared" si="0"/>
        <v>1262</v>
      </c>
      <c r="G8" s="19">
        <f t="shared" si="1"/>
        <v>4.8851657405509842E-4</v>
      </c>
    </row>
    <row r="9" spans="2:7" ht="14.25" thickTop="1" thickBot="1" x14ac:dyDescent="0.25">
      <c r="B9" s="59"/>
      <c r="C9" s="14" t="s">
        <v>175</v>
      </c>
      <c r="D9" s="15">
        <v>102968.35</v>
      </c>
      <c r="E9" s="16">
        <v>114284.24</v>
      </c>
      <c r="F9" s="16">
        <f t="shared" si="0"/>
        <v>217252.59000000003</v>
      </c>
      <c r="G9" s="19">
        <f t="shared" si="1"/>
        <v>8.4097853384625165E-2</v>
      </c>
    </row>
    <row r="10" spans="2:7" ht="14.25" thickTop="1" thickBot="1" x14ac:dyDescent="0.25">
      <c r="B10" s="59"/>
      <c r="C10" s="8" t="s">
        <v>176</v>
      </c>
      <c r="D10" s="3"/>
      <c r="E10" s="4">
        <v>4050</v>
      </c>
      <c r="F10" s="38">
        <f t="shared" si="0"/>
        <v>4050</v>
      </c>
      <c r="G10" s="19">
        <f t="shared" si="1"/>
        <v>1.5677433636475029E-3</v>
      </c>
    </row>
    <row r="11" spans="2:7" ht="14.25" thickTop="1" thickBot="1" x14ac:dyDescent="0.25">
      <c r="B11" s="59"/>
      <c r="C11" s="8" t="s">
        <v>173</v>
      </c>
      <c r="D11" s="3"/>
      <c r="E11" s="4">
        <v>21354.86</v>
      </c>
      <c r="F11" s="38">
        <f t="shared" si="0"/>
        <v>21354.86</v>
      </c>
      <c r="G11" s="19">
        <f t="shared" si="1"/>
        <v>8.2664049497830905E-3</v>
      </c>
    </row>
    <row r="12" spans="2:7" ht="14.25" thickTop="1" thickBot="1" x14ac:dyDescent="0.25">
      <c r="B12" s="59"/>
      <c r="C12" s="8" t="s">
        <v>177</v>
      </c>
      <c r="D12" s="3"/>
      <c r="E12" s="4">
        <v>700</v>
      </c>
      <c r="F12" s="38">
        <f t="shared" si="0"/>
        <v>700</v>
      </c>
      <c r="G12" s="19">
        <f t="shared" si="1"/>
        <v>2.7096798877858076E-4</v>
      </c>
    </row>
    <row r="13" spans="2:7" ht="14.25" thickTop="1" thickBot="1" x14ac:dyDescent="0.25">
      <c r="B13" s="59"/>
      <c r="C13" s="8" t="s">
        <v>208</v>
      </c>
      <c r="D13" s="3">
        <v>5410.3</v>
      </c>
      <c r="E13" s="4"/>
      <c r="F13" s="38">
        <f t="shared" si="0"/>
        <v>5410.3</v>
      </c>
      <c r="G13" s="19">
        <f t="shared" si="1"/>
        <v>2.0943115852696506E-3</v>
      </c>
    </row>
    <row r="14" spans="2:7" ht="14.25" thickTop="1" thickBot="1" x14ac:dyDescent="0.25">
      <c r="B14" s="59"/>
      <c r="C14" s="8" t="s">
        <v>178</v>
      </c>
      <c r="D14" s="3"/>
      <c r="E14" s="4">
        <v>28640</v>
      </c>
      <c r="F14" s="38">
        <f t="shared" si="0"/>
        <v>28640</v>
      </c>
      <c r="G14" s="19">
        <f t="shared" si="1"/>
        <v>1.1086461712312218E-2</v>
      </c>
    </row>
    <row r="15" spans="2:7" ht="14.25" thickTop="1" thickBot="1" x14ac:dyDescent="0.25">
      <c r="B15" s="59"/>
      <c r="C15" s="8" t="s">
        <v>179</v>
      </c>
      <c r="D15" s="3"/>
      <c r="E15" s="4">
        <v>125.72</v>
      </c>
      <c r="F15" s="38">
        <f t="shared" si="0"/>
        <v>125.72</v>
      </c>
      <c r="G15" s="19">
        <f t="shared" si="1"/>
        <v>4.8665850784633102E-5</v>
      </c>
    </row>
    <row r="16" spans="2:7" ht="14.25" thickTop="1" thickBot="1" x14ac:dyDescent="0.25">
      <c r="B16" s="59"/>
      <c r="C16" s="8" t="s">
        <v>180</v>
      </c>
      <c r="D16" s="3">
        <v>10905.95</v>
      </c>
      <c r="E16" s="4">
        <v>23387.97</v>
      </c>
      <c r="F16" s="38">
        <f t="shared" si="0"/>
        <v>34293.919999999998</v>
      </c>
      <c r="G16" s="19">
        <f t="shared" si="1"/>
        <v>1.3275077899619351E-2</v>
      </c>
    </row>
    <row r="17" spans="2:8" ht="14.25" thickTop="1" thickBot="1" x14ac:dyDescent="0.25">
      <c r="B17" s="59"/>
      <c r="C17" s="8" t="s">
        <v>181</v>
      </c>
      <c r="D17" s="3">
        <v>9258.34</v>
      </c>
      <c r="E17" s="4">
        <v>102091.17</v>
      </c>
      <c r="F17" s="38">
        <f t="shared" si="0"/>
        <v>111349.51</v>
      </c>
      <c r="G17" s="19">
        <f t="shared" si="1"/>
        <v>4.310307539454352E-2</v>
      </c>
    </row>
    <row r="18" spans="2:8" ht="14.25" thickTop="1" thickBot="1" x14ac:dyDescent="0.25">
      <c r="B18" s="59"/>
      <c r="C18" s="14" t="s">
        <v>182</v>
      </c>
      <c r="D18" s="15"/>
      <c r="E18" s="16">
        <v>161903.97</v>
      </c>
      <c r="F18" s="16">
        <f t="shared" si="0"/>
        <v>161903.97</v>
      </c>
      <c r="G18" s="19">
        <f t="shared" si="1"/>
        <v>6.2672561608810962E-2</v>
      </c>
    </row>
    <row r="19" spans="2:8" ht="14.25" thickTop="1" thickBot="1" x14ac:dyDescent="0.25">
      <c r="B19" s="59"/>
      <c r="C19" s="8" t="s">
        <v>209</v>
      </c>
      <c r="D19" s="3"/>
      <c r="E19" s="4">
        <v>5983.08</v>
      </c>
      <c r="F19" s="38">
        <f t="shared" si="0"/>
        <v>5983.08</v>
      </c>
      <c r="G19" s="19">
        <f t="shared" si="1"/>
        <v>2.3160330775733582E-3</v>
      </c>
    </row>
    <row r="20" spans="2:8" ht="14.25" thickTop="1" thickBot="1" x14ac:dyDescent="0.25">
      <c r="B20" s="59"/>
      <c r="C20" s="8" t="s">
        <v>183</v>
      </c>
      <c r="D20" s="3"/>
      <c r="E20" s="4">
        <v>2490.0500000000002</v>
      </c>
      <c r="F20" s="38">
        <f t="shared" si="0"/>
        <v>2490.0500000000002</v>
      </c>
      <c r="G20" s="19">
        <f t="shared" si="1"/>
        <v>9.6389120065443581E-4</v>
      </c>
    </row>
    <row r="21" spans="2:8" ht="14.25" thickTop="1" thickBot="1" x14ac:dyDescent="0.25">
      <c r="B21" s="59"/>
      <c r="C21" s="8" t="s">
        <v>184</v>
      </c>
      <c r="D21" s="3"/>
      <c r="E21" s="4">
        <v>59723</v>
      </c>
      <c r="F21" s="38">
        <f t="shared" si="0"/>
        <v>59723</v>
      </c>
      <c r="G21" s="19">
        <f t="shared" si="1"/>
        <v>2.3118601705461681E-2</v>
      </c>
      <c r="H21" s="13"/>
    </row>
    <row r="22" spans="2:8" ht="14.25" thickTop="1" thickBot="1" x14ac:dyDescent="0.25">
      <c r="B22" s="59"/>
      <c r="C22" s="14" t="s">
        <v>185</v>
      </c>
      <c r="D22" s="15">
        <v>13231.5</v>
      </c>
      <c r="E22" s="16">
        <v>224024.8</v>
      </c>
      <c r="F22" s="16">
        <f t="shared" si="0"/>
        <v>237256.3</v>
      </c>
      <c r="G22" s="19">
        <f t="shared" si="1"/>
        <v>9.1841232051496552E-2</v>
      </c>
    </row>
    <row r="23" spans="2:8" ht="14.25" thickTop="1" thickBot="1" x14ac:dyDescent="0.25">
      <c r="B23" s="59"/>
      <c r="C23" s="8" t="s">
        <v>186</v>
      </c>
      <c r="D23" s="3"/>
      <c r="E23" s="4">
        <v>485</v>
      </c>
      <c r="F23" s="38">
        <f t="shared" si="0"/>
        <v>485</v>
      </c>
      <c r="G23" s="19">
        <f t="shared" si="1"/>
        <v>1.8774210651087382E-4</v>
      </c>
    </row>
    <row r="24" spans="2:8" ht="13.5" thickTop="1" x14ac:dyDescent="0.2">
      <c r="B24" s="5"/>
      <c r="C24" s="20"/>
      <c r="D24" s="6">
        <v>706357.85</v>
      </c>
      <c r="E24" s="7">
        <v>1876973.13</v>
      </c>
      <c r="F24" s="7">
        <f>SUM(D24,E24)</f>
        <v>2583330.98</v>
      </c>
      <c r="G24" s="36">
        <f>SUM(G4:G23)</f>
        <v>0.99999999999999989</v>
      </c>
      <c r="H24" s="13">
        <f>SUM(G5,G8,G10:G17,G19:G21,G23)</f>
        <v>0.11043531092558646</v>
      </c>
    </row>
  </sheetData>
  <mergeCells count="3">
    <mergeCell ref="B4:B5"/>
    <mergeCell ref="B1:G1"/>
    <mergeCell ref="B6:B23"/>
  </mergeCells>
  <conditionalFormatting sqref="G4:G23">
    <cfRule type="cellIs" dxfId="11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22.5" thickTop="1" thickBot="1" x14ac:dyDescent="0.25">
      <c r="B4" s="44" t="s">
        <v>2</v>
      </c>
      <c r="C4" s="41" t="s">
        <v>4</v>
      </c>
      <c r="D4" s="3">
        <v>55336.82</v>
      </c>
      <c r="E4" s="4"/>
      <c r="F4" s="4">
        <f>SUM(D4,E4)</f>
        <v>55336.82</v>
      </c>
      <c r="G4" s="19">
        <f>F4/$F$67</f>
        <v>1.4556366196445519E-2</v>
      </c>
    </row>
    <row r="5" spans="2:7" ht="14.25" thickTop="1" thickBot="1" x14ac:dyDescent="0.25">
      <c r="B5" s="60" t="s">
        <v>5</v>
      </c>
      <c r="C5" s="41" t="s">
        <v>6</v>
      </c>
      <c r="D5" s="3">
        <v>125746.99</v>
      </c>
      <c r="E5" s="4"/>
      <c r="F5" s="4">
        <f t="shared" ref="F5:F66" si="0">SUM(D5,E5)</f>
        <v>125746.99</v>
      </c>
      <c r="G5" s="19">
        <f t="shared" ref="G5:G66" si="1">F5/$F$67</f>
        <v>3.3077781385717007E-2</v>
      </c>
    </row>
    <row r="6" spans="2:7" ht="14.25" thickTop="1" thickBot="1" x14ac:dyDescent="0.25">
      <c r="B6" s="60"/>
      <c r="C6" s="41" t="s">
        <v>7</v>
      </c>
      <c r="D6" s="3">
        <v>9600</v>
      </c>
      <c r="E6" s="4"/>
      <c r="F6" s="4">
        <f t="shared" si="0"/>
        <v>9600</v>
      </c>
      <c r="G6" s="19">
        <f t="shared" si="1"/>
        <v>2.5252827228936714E-3</v>
      </c>
    </row>
    <row r="7" spans="2:7" ht="14.25" thickTop="1" thickBot="1" x14ac:dyDescent="0.25">
      <c r="B7" s="60"/>
      <c r="C7" s="14" t="s">
        <v>10</v>
      </c>
      <c r="D7" s="15">
        <v>301130.03000000003</v>
      </c>
      <c r="E7" s="16">
        <v>66854.080000000002</v>
      </c>
      <c r="F7" s="16">
        <f t="shared" si="0"/>
        <v>367984.11000000004</v>
      </c>
      <c r="G7" s="47">
        <f t="shared" si="1"/>
        <v>9.6798324508583791E-2</v>
      </c>
    </row>
    <row r="8" spans="2:7" ht="14.25" thickTop="1" thickBot="1" x14ac:dyDescent="0.25">
      <c r="B8" s="60"/>
      <c r="C8" s="41" t="s">
        <v>19</v>
      </c>
      <c r="D8" s="3"/>
      <c r="E8" s="4">
        <v>2009.79</v>
      </c>
      <c r="F8" s="4">
        <f t="shared" si="0"/>
        <v>2009.79</v>
      </c>
      <c r="G8" s="19">
        <f t="shared" si="1"/>
        <v>5.2867582954629921E-4</v>
      </c>
    </row>
    <row r="9" spans="2:7" ht="14.25" thickTop="1" thickBot="1" x14ac:dyDescent="0.25">
      <c r="B9" s="60"/>
      <c r="C9" s="41" t="s">
        <v>28</v>
      </c>
      <c r="D9" s="3"/>
      <c r="E9" s="4">
        <v>2328.75</v>
      </c>
      <c r="F9" s="4">
        <f t="shared" si="0"/>
        <v>2328.75</v>
      </c>
      <c r="G9" s="19">
        <f t="shared" si="1"/>
        <v>6.1257834801444139E-4</v>
      </c>
    </row>
    <row r="10" spans="2:7" ht="14.25" thickTop="1" thickBot="1" x14ac:dyDescent="0.25">
      <c r="B10" s="60"/>
      <c r="C10" s="41" t="s">
        <v>30</v>
      </c>
      <c r="D10" s="3">
        <v>739.06</v>
      </c>
      <c r="E10" s="4"/>
      <c r="F10" s="4">
        <f t="shared" si="0"/>
        <v>739.06</v>
      </c>
      <c r="G10" s="19">
        <f t="shared" si="1"/>
        <v>1.9440994262310383E-4</v>
      </c>
    </row>
    <row r="11" spans="2:7" ht="14.25" thickTop="1" thickBot="1" x14ac:dyDescent="0.25">
      <c r="B11" s="60"/>
      <c r="C11" s="41" t="s">
        <v>34</v>
      </c>
      <c r="D11" s="3">
        <v>2170</v>
      </c>
      <c r="E11" s="4"/>
      <c r="F11" s="4">
        <f t="shared" si="0"/>
        <v>2170</v>
      </c>
      <c r="G11" s="19">
        <f t="shared" si="1"/>
        <v>5.7081911548742363E-4</v>
      </c>
    </row>
    <row r="12" spans="2:7" ht="14.25" thickTop="1" thickBot="1" x14ac:dyDescent="0.25">
      <c r="B12" s="60"/>
      <c r="C12" s="41" t="s">
        <v>40</v>
      </c>
      <c r="D12" s="3">
        <v>79197.89</v>
      </c>
      <c r="E12" s="4"/>
      <c r="F12" s="4">
        <f t="shared" si="0"/>
        <v>79197.89</v>
      </c>
      <c r="G12" s="19">
        <f t="shared" si="1"/>
        <v>2.083302742777432E-2</v>
      </c>
    </row>
    <row r="13" spans="2:7" ht="14.25" thickTop="1" thickBot="1" x14ac:dyDescent="0.25">
      <c r="B13" s="60"/>
      <c r="C13" s="41" t="s">
        <v>42</v>
      </c>
      <c r="D13" s="3">
        <v>6480</v>
      </c>
      <c r="E13" s="4"/>
      <c r="F13" s="4">
        <f t="shared" si="0"/>
        <v>6480</v>
      </c>
      <c r="G13" s="19">
        <f t="shared" si="1"/>
        <v>1.7045658379532282E-3</v>
      </c>
    </row>
    <row r="14" spans="2:7" ht="14.25" thickTop="1" thickBot="1" x14ac:dyDescent="0.25">
      <c r="B14" s="60"/>
      <c r="C14" s="14" t="s">
        <v>43</v>
      </c>
      <c r="D14" s="15">
        <v>236582.73</v>
      </c>
      <c r="E14" s="16"/>
      <c r="F14" s="16">
        <f t="shared" si="0"/>
        <v>236582.73</v>
      </c>
      <c r="G14" s="47">
        <f t="shared" si="1"/>
        <v>6.2233154229585239E-2</v>
      </c>
    </row>
    <row r="15" spans="2:7" ht="14.25" thickTop="1" thickBot="1" x14ac:dyDescent="0.25">
      <c r="B15" s="60"/>
      <c r="C15" s="41" t="s">
        <v>44</v>
      </c>
      <c r="D15" s="3">
        <v>10507.76</v>
      </c>
      <c r="E15" s="4">
        <v>6696.94</v>
      </c>
      <c r="F15" s="4">
        <f t="shared" si="0"/>
        <v>17204.7</v>
      </c>
      <c r="G15" s="19">
        <f t="shared" si="1"/>
        <v>4.5257012148509114E-3</v>
      </c>
    </row>
    <row r="16" spans="2:7" ht="14.25" thickTop="1" thickBot="1" x14ac:dyDescent="0.25">
      <c r="B16" s="60"/>
      <c r="C16" s="41" t="s">
        <v>45</v>
      </c>
      <c r="D16" s="3">
        <v>9626.1</v>
      </c>
      <c r="E16" s="4"/>
      <c r="F16" s="4">
        <f t="shared" si="0"/>
        <v>9626.1</v>
      </c>
      <c r="G16" s="19">
        <f t="shared" si="1"/>
        <v>2.5321483352965389E-3</v>
      </c>
    </row>
    <row r="17" spans="2:7" ht="14.25" thickTop="1" thickBot="1" x14ac:dyDescent="0.25">
      <c r="B17" s="60"/>
      <c r="C17" s="41" t="s">
        <v>47</v>
      </c>
      <c r="D17" s="3"/>
      <c r="E17" s="4">
        <v>165</v>
      </c>
      <c r="F17" s="4">
        <f t="shared" si="0"/>
        <v>165</v>
      </c>
      <c r="G17" s="19">
        <f t="shared" si="1"/>
        <v>4.3403296799734981E-5</v>
      </c>
    </row>
    <row r="18" spans="2:7" ht="14.25" thickTop="1" thickBot="1" x14ac:dyDescent="0.25">
      <c r="B18" s="60"/>
      <c r="C18" s="41" t="s">
        <v>48</v>
      </c>
      <c r="D18" s="3">
        <v>16289.22</v>
      </c>
      <c r="E18" s="4">
        <v>37893.42</v>
      </c>
      <c r="F18" s="4">
        <f t="shared" si="0"/>
        <v>54182.64</v>
      </c>
      <c r="G18" s="19">
        <f t="shared" si="1"/>
        <v>1.4252758820079954E-2</v>
      </c>
    </row>
    <row r="19" spans="2:7" ht="14.25" thickTop="1" thickBot="1" x14ac:dyDescent="0.25">
      <c r="B19" s="60"/>
      <c r="C19" s="41" t="s">
        <v>191</v>
      </c>
      <c r="D19" s="3">
        <v>5990</v>
      </c>
      <c r="E19" s="4"/>
      <c r="F19" s="4">
        <f t="shared" si="0"/>
        <v>5990</v>
      </c>
      <c r="G19" s="19">
        <f t="shared" si="1"/>
        <v>1.5756711989721971E-3</v>
      </c>
    </row>
    <row r="20" spans="2:7" ht="14.25" thickTop="1" thickBot="1" x14ac:dyDescent="0.25">
      <c r="B20" s="60"/>
      <c r="C20" s="41" t="s">
        <v>53</v>
      </c>
      <c r="D20" s="3">
        <v>66194.210000000006</v>
      </c>
      <c r="E20" s="4"/>
      <c r="F20" s="4">
        <f t="shared" si="0"/>
        <v>66194.210000000006</v>
      </c>
      <c r="G20" s="19">
        <f t="shared" si="1"/>
        <v>1.7412405715478699E-2</v>
      </c>
    </row>
    <row r="21" spans="2:7" ht="14.25" thickTop="1" thickBot="1" x14ac:dyDescent="0.25">
      <c r="B21" s="60"/>
      <c r="C21" s="41" t="s">
        <v>192</v>
      </c>
      <c r="D21" s="3">
        <v>1600</v>
      </c>
      <c r="E21" s="4"/>
      <c r="F21" s="4">
        <f t="shared" si="0"/>
        <v>1600</v>
      </c>
      <c r="G21" s="19">
        <f t="shared" si="1"/>
        <v>4.2088045381561193E-4</v>
      </c>
    </row>
    <row r="22" spans="2:7" ht="14.25" thickTop="1" thickBot="1" x14ac:dyDescent="0.25">
      <c r="B22" s="60"/>
      <c r="C22" s="14" t="s">
        <v>44</v>
      </c>
      <c r="D22" s="15">
        <v>625433.9</v>
      </c>
      <c r="E22" s="16">
        <v>87162.37</v>
      </c>
      <c r="F22" s="16">
        <f t="shared" si="0"/>
        <v>712596.27</v>
      </c>
      <c r="G22" s="47">
        <f t="shared" si="1"/>
        <v>0.1874486509405702</v>
      </c>
    </row>
    <row r="23" spans="2:7" ht="14.25" thickTop="1" thickBot="1" x14ac:dyDescent="0.25">
      <c r="B23" s="60"/>
      <c r="C23" s="41" t="s">
        <v>55</v>
      </c>
      <c r="D23" s="3">
        <v>6502.4</v>
      </c>
      <c r="E23" s="4"/>
      <c r="F23" s="4">
        <f t="shared" si="0"/>
        <v>6502.4</v>
      </c>
      <c r="G23" s="19">
        <f t="shared" si="1"/>
        <v>1.7104581643066466E-3</v>
      </c>
    </row>
    <row r="24" spans="2:7" ht="14.25" thickTop="1" thickBot="1" x14ac:dyDescent="0.25">
      <c r="B24" s="60"/>
      <c r="C24" s="41" t="s">
        <v>56</v>
      </c>
      <c r="D24" s="3"/>
      <c r="E24" s="4">
        <v>30550</v>
      </c>
      <c r="F24" s="4">
        <f t="shared" si="0"/>
        <v>30550</v>
      </c>
      <c r="G24" s="19">
        <f t="shared" si="1"/>
        <v>8.0361861650418403E-3</v>
      </c>
    </row>
    <row r="25" spans="2:7" ht="14.25" thickTop="1" thickBot="1" x14ac:dyDescent="0.25">
      <c r="B25" s="60"/>
      <c r="C25" s="41" t="s">
        <v>57</v>
      </c>
      <c r="D25" s="3">
        <v>64391.9</v>
      </c>
      <c r="E25" s="4">
        <v>48782.9</v>
      </c>
      <c r="F25" s="4">
        <f t="shared" si="0"/>
        <v>113174.8</v>
      </c>
      <c r="G25" s="19">
        <f t="shared" si="1"/>
        <v>2.9770663240306947E-2</v>
      </c>
    </row>
    <row r="26" spans="2:7" ht="14.25" thickTop="1" thickBot="1" x14ac:dyDescent="0.25">
      <c r="B26" s="60"/>
      <c r="C26" s="14" t="s">
        <v>58</v>
      </c>
      <c r="D26" s="15">
        <v>312789.59999999998</v>
      </c>
      <c r="E26" s="16">
        <v>86444.33</v>
      </c>
      <c r="F26" s="16">
        <f t="shared" si="0"/>
        <v>399233.93</v>
      </c>
      <c r="G26" s="47">
        <f t="shared" si="1"/>
        <v>0.1050185985231189</v>
      </c>
    </row>
    <row r="27" spans="2:7" ht="14.25" thickTop="1" thickBot="1" x14ac:dyDescent="0.25">
      <c r="B27" s="60"/>
      <c r="C27" s="41" t="s">
        <v>60</v>
      </c>
      <c r="D27" s="3">
        <v>65176.41</v>
      </c>
      <c r="E27" s="4"/>
      <c r="F27" s="4">
        <f t="shared" si="0"/>
        <v>65176.41</v>
      </c>
      <c r="G27" s="19">
        <f t="shared" si="1"/>
        <v>1.7144673136795241E-2</v>
      </c>
    </row>
    <row r="28" spans="2:7" ht="14.25" thickTop="1" thickBot="1" x14ac:dyDescent="0.25">
      <c r="B28" s="60"/>
      <c r="C28" s="41" t="s">
        <v>63</v>
      </c>
      <c r="D28" s="3"/>
      <c r="E28" s="4">
        <v>21797.94</v>
      </c>
      <c r="F28" s="4">
        <f t="shared" si="0"/>
        <v>21797.94</v>
      </c>
      <c r="G28" s="19">
        <f t="shared" si="1"/>
        <v>5.7339542996534248E-3</v>
      </c>
    </row>
    <row r="29" spans="2:7" ht="14.25" thickTop="1" thickBot="1" x14ac:dyDescent="0.25">
      <c r="B29" s="60"/>
      <c r="C29" s="41" t="s">
        <v>64</v>
      </c>
      <c r="D29" s="3">
        <v>681.03</v>
      </c>
      <c r="E29" s="4">
        <v>1777.66</v>
      </c>
      <c r="F29" s="4">
        <f t="shared" si="0"/>
        <v>2458.69</v>
      </c>
      <c r="G29" s="19">
        <f t="shared" si="1"/>
        <v>6.4675910186994185E-4</v>
      </c>
    </row>
    <row r="30" spans="2:7" ht="14.25" thickTop="1" thickBot="1" x14ac:dyDescent="0.25">
      <c r="B30" s="60"/>
      <c r="C30" s="41" t="s">
        <v>65</v>
      </c>
      <c r="D30" s="3">
        <v>14224.88</v>
      </c>
      <c r="E30" s="4">
        <v>7805.17</v>
      </c>
      <c r="F30" s="4">
        <f t="shared" si="0"/>
        <v>22030.05</v>
      </c>
      <c r="G30" s="19">
        <f t="shared" si="1"/>
        <v>5.7950109009878882E-3</v>
      </c>
    </row>
    <row r="31" spans="2:7" ht="14.25" thickTop="1" thickBot="1" x14ac:dyDescent="0.25">
      <c r="B31" s="60"/>
      <c r="C31" s="41" t="s">
        <v>45</v>
      </c>
      <c r="D31" s="3">
        <v>4000</v>
      </c>
      <c r="E31" s="4"/>
      <c r="F31" s="4">
        <f t="shared" si="0"/>
        <v>4000</v>
      </c>
      <c r="G31" s="19">
        <f t="shared" si="1"/>
        <v>1.0522011345390299E-3</v>
      </c>
    </row>
    <row r="32" spans="2:7" ht="14.25" thickTop="1" thickBot="1" x14ac:dyDescent="0.25">
      <c r="B32" s="60"/>
      <c r="C32" s="41" t="s">
        <v>195</v>
      </c>
      <c r="D32" s="3"/>
      <c r="E32" s="4">
        <v>27942.05</v>
      </c>
      <c r="F32" s="4">
        <f t="shared" si="0"/>
        <v>27942.05</v>
      </c>
      <c r="G32" s="19">
        <f t="shared" si="1"/>
        <v>7.3501641778365738E-3</v>
      </c>
    </row>
    <row r="33" spans="2:7" ht="14.25" thickTop="1" thickBot="1" x14ac:dyDescent="0.25">
      <c r="B33" s="60"/>
      <c r="C33" s="41" t="s">
        <v>66</v>
      </c>
      <c r="D33" s="3"/>
      <c r="E33" s="4">
        <v>3981</v>
      </c>
      <c r="F33" s="4">
        <f t="shared" si="0"/>
        <v>3981</v>
      </c>
      <c r="G33" s="19">
        <f t="shared" si="1"/>
        <v>1.0472031791499694E-3</v>
      </c>
    </row>
    <row r="34" spans="2:7" ht="14.25" thickTop="1" thickBot="1" x14ac:dyDescent="0.25">
      <c r="B34" s="60"/>
      <c r="C34" s="41" t="s">
        <v>67</v>
      </c>
      <c r="D34" s="3">
        <v>22138.91</v>
      </c>
      <c r="E34" s="4">
        <v>9395.74</v>
      </c>
      <c r="F34" s="4">
        <f t="shared" si="0"/>
        <v>31534.65</v>
      </c>
      <c r="G34" s="19">
        <f t="shared" si="1"/>
        <v>8.2951986268228039E-3</v>
      </c>
    </row>
    <row r="35" spans="2:7" ht="14.25" thickTop="1" thickBot="1" x14ac:dyDescent="0.25">
      <c r="B35" s="60"/>
      <c r="C35" s="41" t="s">
        <v>70</v>
      </c>
      <c r="D35" s="3">
        <v>16176.2</v>
      </c>
      <c r="E35" s="4">
        <v>153781</v>
      </c>
      <c r="F35" s="4">
        <f t="shared" si="0"/>
        <v>169957.2</v>
      </c>
      <c r="G35" s="19">
        <f t="shared" si="1"/>
        <v>4.4707289665769201E-2</v>
      </c>
    </row>
    <row r="36" spans="2:7" ht="14.25" thickTop="1" thickBot="1" x14ac:dyDescent="0.25">
      <c r="B36" s="60"/>
      <c r="C36" s="41" t="s">
        <v>71</v>
      </c>
      <c r="D36" s="3">
        <v>40289.78</v>
      </c>
      <c r="E36" s="4">
        <v>29176.2</v>
      </c>
      <c r="F36" s="4">
        <f t="shared" si="0"/>
        <v>69465.98</v>
      </c>
      <c r="G36" s="19">
        <f t="shared" si="1"/>
        <v>1.8273045741966386E-2</v>
      </c>
    </row>
    <row r="37" spans="2:7" ht="14.25" thickTop="1" thickBot="1" x14ac:dyDescent="0.25">
      <c r="B37" s="60"/>
      <c r="C37" s="41" t="s">
        <v>72</v>
      </c>
      <c r="D37" s="3"/>
      <c r="E37" s="4">
        <v>4200</v>
      </c>
      <c r="F37" s="4">
        <f t="shared" si="0"/>
        <v>4200</v>
      </c>
      <c r="G37" s="19">
        <f t="shared" si="1"/>
        <v>1.1048111912659812E-3</v>
      </c>
    </row>
    <row r="38" spans="2:7" ht="14.25" thickTop="1" thickBot="1" x14ac:dyDescent="0.25">
      <c r="B38" s="60"/>
      <c r="C38" s="41" t="s">
        <v>73</v>
      </c>
      <c r="D38" s="3">
        <v>129183.02</v>
      </c>
      <c r="E38" s="4">
        <v>46806.36</v>
      </c>
      <c r="F38" s="4">
        <f t="shared" si="0"/>
        <v>175989.38</v>
      </c>
      <c r="G38" s="19">
        <f t="shared" si="1"/>
        <v>4.6294056325705109E-2</v>
      </c>
    </row>
    <row r="39" spans="2:7" ht="14.25" thickTop="1" thickBot="1" x14ac:dyDescent="0.25">
      <c r="B39" s="60"/>
      <c r="C39" s="41" t="s">
        <v>49</v>
      </c>
      <c r="D39" s="3">
        <v>79980.899999999994</v>
      </c>
      <c r="E39" s="4">
        <v>14881.72</v>
      </c>
      <c r="F39" s="4">
        <f t="shared" si="0"/>
        <v>94862.62</v>
      </c>
      <c r="G39" s="19">
        <f t="shared" si="1"/>
        <v>2.4953639097336212E-2</v>
      </c>
    </row>
    <row r="40" spans="2:7" ht="14.25" thickTop="1" thickBot="1" x14ac:dyDescent="0.25">
      <c r="B40" s="60"/>
      <c r="C40" s="41" t="s">
        <v>46</v>
      </c>
      <c r="D40" s="3">
        <v>140619.69</v>
      </c>
      <c r="E40" s="4">
        <v>29771.53</v>
      </c>
      <c r="F40" s="4">
        <f t="shared" si="0"/>
        <v>170391.22</v>
      </c>
      <c r="G40" s="19">
        <f t="shared" si="1"/>
        <v>4.4821458749872353E-2</v>
      </c>
    </row>
    <row r="41" spans="2:7" ht="14.25" thickTop="1" thickBot="1" x14ac:dyDescent="0.25">
      <c r="B41" s="60"/>
      <c r="C41" s="41" t="s">
        <v>75</v>
      </c>
      <c r="D41" s="3">
        <v>2824.59</v>
      </c>
      <c r="E41" s="4">
        <v>2882.04</v>
      </c>
      <c r="F41" s="4">
        <f t="shared" si="0"/>
        <v>5706.63</v>
      </c>
      <c r="G41" s="19">
        <f t="shared" si="1"/>
        <v>1.5011306400986159E-3</v>
      </c>
    </row>
    <row r="42" spans="2:7" ht="14.25" thickTop="1" thickBot="1" x14ac:dyDescent="0.25">
      <c r="B42" s="60"/>
      <c r="C42" s="41" t="s">
        <v>76</v>
      </c>
      <c r="D42" s="3"/>
      <c r="E42" s="4">
        <v>846.72</v>
      </c>
      <c r="F42" s="4">
        <f t="shared" si="0"/>
        <v>846.72</v>
      </c>
      <c r="G42" s="19">
        <f t="shared" si="1"/>
        <v>2.2272993615922183E-4</v>
      </c>
    </row>
    <row r="43" spans="2:7" ht="14.25" thickTop="1" thickBot="1" x14ac:dyDescent="0.25">
      <c r="B43" s="60"/>
      <c r="C43" s="41" t="s">
        <v>79</v>
      </c>
      <c r="D43" s="3"/>
      <c r="E43" s="4">
        <v>8332.73</v>
      </c>
      <c r="F43" s="4">
        <f t="shared" si="0"/>
        <v>8332.73</v>
      </c>
      <c r="G43" s="19">
        <f t="shared" si="1"/>
        <v>2.1919269899518521E-3</v>
      </c>
    </row>
    <row r="44" spans="2:7" ht="14.25" thickTop="1" thickBot="1" x14ac:dyDescent="0.25">
      <c r="B44" s="60"/>
      <c r="C44" s="14" t="s">
        <v>80</v>
      </c>
      <c r="D44" s="15">
        <v>219657.39</v>
      </c>
      <c r="E44" s="16">
        <v>604.86</v>
      </c>
      <c r="F44" s="16">
        <f t="shared" si="0"/>
        <v>220262.25</v>
      </c>
      <c r="G44" s="47">
        <f t="shared" si="1"/>
        <v>5.7940047336529854E-2</v>
      </c>
    </row>
    <row r="45" spans="2:7" ht="14.25" thickTop="1" thickBot="1" x14ac:dyDescent="0.25">
      <c r="B45" s="60"/>
      <c r="C45" s="41" t="s">
        <v>86</v>
      </c>
      <c r="D45" s="3">
        <v>2083</v>
      </c>
      <c r="E45" s="4"/>
      <c r="F45" s="4">
        <f t="shared" si="0"/>
        <v>2083</v>
      </c>
      <c r="G45" s="19">
        <f t="shared" si="1"/>
        <v>5.4793374081119972E-4</v>
      </c>
    </row>
    <row r="46" spans="2:7" ht="14.25" thickTop="1" thickBot="1" x14ac:dyDescent="0.25">
      <c r="B46" s="60"/>
      <c r="C46" s="41" t="s">
        <v>87</v>
      </c>
      <c r="D46" s="3">
        <v>3253.66</v>
      </c>
      <c r="E46" s="4"/>
      <c r="F46" s="4">
        <f t="shared" si="0"/>
        <v>3253.66</v>
      </c>
      <c r="G46" s="19">
        <f t="shared" si="1"/>
        <v>8.5587618585106489E-4</v>
      </c>
    </row>
    <row r="47" spans="2:7" ht="14.25" thickTop="1" thickBot="1" x14ac:dyDescent="0.25">
      <c r="B47" s="60"/>
      <c r="C47" s="41" t="s">
        <v>88</v>
      </c>
      <c r="D47" s="3">
        <v>3910.46</v>
      </c>
      <c r="E47" s="4"/>
      <c r="F47" s="4">
        <f t="shared" si="0"/>
        <v>3910.46</v>
      </c>
      <c r="G47" s="19">
        <f t="shared" si="1"/>
        <v>1.0286476121423736E-3</v>
      </c>
    </row>
    <row r="48" spans="2:7" ht="14.25" thickTop="1" thickBot="1" x14ac:dyDescent="0.25">
      <c r="B48" s="60"/>
      <c r="C48" s="41" t="s">
        <v>89</v>
      </c>
      <c r="D48" s="3">
        <v>3747.51</v>
      </c>
      <c r="E48" s="4"/>
      <c r="F48" s="4">
        <f t="shared" si="0"/>
        <v>3747.51</v>
      </c>
      <c r="G48" s="19">
        <f t="shared" si="1"/>
        <v>9.8578356842408997E-4</v>
      </c>
    </row>
    <row r="49" spans="2:7" ht="14.25" thickTop="1" thickBot="1" x14ac:dyDescent="0.25">
      <c r="B49" s="60"/>
      <c r="C49" s="41" t="s">
        <v>94</v>
      </c>
      <c r="D49" s="3">
        <v>3884.23</v>
      </c>
      <c r="E49" s="4">
        <v>1264.7</v>
      </c>
      <c r="F49" s="4">
        <f t="shared" si="0"/>
        <v>5148.93</v>
      </c>
      <c r="G49" s="19">
        <f t="shared" si="1"/>
        <v>1.3544274969155116E-3</v>
      </c>
    </row>
    <row r="50" spans="2:7" ht="14.25" thickTop="1" thickBot="1" x14ac:dyDescent="0.25">
      <c r="B50" s="60"/>
      <c r="C50" s="41" t="s">
        <v>96</v>
      </c>
      <c r="D50" s="3">
        <v>44559.66</v>
      </c>
      <c r="E50" s="4"/>
      <c r="F50" s="4">
        <f t="shared" si="0"/>
        <v>44559.66</v>
      </c>
      <c r="G50" s="19">
        <f t="shared" si="1"/>
        <v>1.1721431201668357E-2</v>
      </c>
    </row>
    <row r="51" spans="2:7" ht="14.25" thickTop="1" thickBot="1" x14ac:dyDescent="0.25">
      <c r="B51" s="60"/>
      <c r="C51" s="41" t="s">
        <v>98</v>
      </c>
      <c r="D51" s="3">
        <v>13084.49</v>
      </c>
      <c r="E51" s="4"/>
      <c r="F51" s="4">
        <f t="shared" si="0"/>
        <v>13084.49</v>
      </c>
      <c r="G51" s="19">
        <f t="shared" si="1"/>
        <v>3.4418788057161472E-3</v>
      </c>
    </row>
    <row r="52" spans="2:7" ht="14.25" thickTop="1" thickBot="1" x14ac:dyDescent="0.25">
      <c r="B52" s="60"/>
      <c r="C52" s="41" t="s">
        <v>76</v>
      </c>
      <c r="D52" s="3">
        <v>31921.31</v>
      </c>
      <c r="E52" s="4"/>
      <c r="F52" s="4">
        <f t="shared" si="0"/>
        <v>31921.31</v>
      </c>
      <c r="G52" s="19">
        <f t="shared" si="1"/>
        <v>8.3969096494930194E-3</v>
      </c>
    </row>
    <row r="53" spans="2:7" ht="14.25" thickTop="1" thickBot="1" x14ac:dyDescent="0.25">
      <c r="B53" s="60"/>
      <c r="C53" s="41" t="s">
        <v>89</v>
      </c>
      <c r="D53" s="3">
        <v>796</v>
      </c>
      <c r="E53" s="4"/>
      <c r="F53" s="4">
        <f t="shared" si="0"/>
        <v>796</v>
      </c>
      <c r="G53" s="19">
        <f t="shared" si="1"/>
        <v>2.0938802577326692E-4</v>
      </c>
    </row>
    <row r="54" spans="2:7" ht="14.25" thickTop="1" thickBot="1" x14ac:dyDescent="0.25">
      <c r="B54" s="60"/>
      <c r="C54" s="41" t="s">
        <v>90</v>
      </c>
      <c r="D54" s="3">
        <v>102.24</v>
      </c>
      <c r="E54" s="4"/>
      <c r="F54" s="4">
        <f t="shared" si="0"/>
        <v>102.24</v>
      </c>
      <c r="G54" s="19">
        <f t="shared" si="1"/>
        <v>2.6894260998817601E-5</v>
      </c>
    </row>
    <row r="55" spans="2:7" ht="14.25" thickTop="1" thickBot="1" x14ac:dyDescent="0.25">
      <c r="B55" s="60"/>
      <c r="C55" s="41" t="s">
        <v>99</v>
      </c>
      <c r="D55" s="3">
        <v>9746.7999999999993</v>
      </c>
      <c r="E55" s="4"/>
      <c r="F55" s="4">
        <f t="shared" si="0"/>
        <v>9746.7999999999993</v>
      </c>
      <c r="G55" s="19">
        <f t="shared" si="1"/>
        <v>2.5638985045312538E-3</v>
      </c>
    </row>
    <row r="56" spans="2:7" ht="22.5" thickTop="1" thickBot="1" x14ac:dyDescent="0.25">
      <c r="B56" s="44" t="s">
        <v>100</v>
      </c>
      <c r="C56" s="41" t="s">
        <v>101</v>
      </c>
      <c r="D56" s="3">
        <v>63857.52</v>
      </c>
      <c r="E56" s="4"/>
      <c r="F56" s="4">
        <f t="shared" si="0"/>
        <v>63857.52</v>
      </c>
      <c r="G56" s="19">
        <f t="shared" si="1"/>
        <v>1.6797738748212197E-2</v>
      </c>
    </row>
    <row r="57" spans="2:7" ht="22.5" thickTop="1" thickBot="1" x14ac:dyDescent="0.25">
      <c r="B57" s="44" t="s">
        <v>102</v>
      </c>
      <c r="C57" s="41" t="s">
        <v>7</v>
      </c>
      <c r="D57" s="3">
        <v>4200</v>
      </c>
      <c r="E57" s="4"/>
      <c r="F57" s="4">
        <f t="shared" si="0"/>
        <v>4200</v>
      </c>
      <c r="G57" s="19">
        <f t="shared" si="1"/>
        <v>1.1048111912659812E-3</v>
      </c>
    </row>
    <row r="58" spans="2:7" ht="22.5" thickTop="1" thickBot="1" x14ac:dyDescent="0.25">
      <c r="B58" s="44" t="s">
        <v>107</v>
      </c>
      <c r="C58" s="41" t="s">
        <v>40</v>
      </c>
      <c r="D58" s="3"/>
      <c r="E58" s="4">
        <v>7002.2</v>
      </c>
      <c r="F58" s="4">
        <f t="shared" si="0"/>
        <v>7002.2</v>
      </c>
      <c r="G58" s="19">
        <f t="shared" si="1"/>
        <v>1.8419306960672985E-3</v>
      </c>
    </row>
    <row r="59" spans="2:7" ht="14.25" thickTop="1" thickBot="1" x14ac:dyDescent="0.25">
      <c r="B59" s="60" t="s">
        <v>5</v>
      </c>
      <c r="C59" s="41" t="s">
        <v>10</v>
      </c>
      <c r="D59" s="3">
        <v>15301.38</v>
      </c>
      <c r="E59" s="4"/>
      <c r="F59" s="4">
        <f t="shared" si="0"/>
        <v>15301.38</v>
      </c>
      <c r="G59" s="19">
        <f t="shared" si="1"/>
        <v>4.0250323490032044E-3</v>
      </c>
    </row>
    <row r="60" spans="2:7" ht="14.25" thickTop="1" thickBot="1" x14ac:dyDescent="0.25">
      <c r="B60" s="60"/>
      <c r="C60" s="41" t="s">
        <v>45</v>
      </c>
      <c r="D60" s="3">
        <v>8708</v>
      </c>
      <c r="E60" s="4"/>
      <c r="F60" s="4">
        <f t="shared" si="0"/>
        <v>8708</v>
      </c>
      <c r="G60" s="19">
        <f t="shared" si="1"/>
        <v>2.2906418698914678E-3</v>
      </c>
    </row>
    <row r="61" spans="2:7" ht="14.25" thickTop="1" thickBot="1" x14ac:dyDescent="0.25">
      <c r="B61" s="60"/>
      <c r="C61" s="41" t="s">
        <v>44</v>
      </c>
      <c r="D61" s="3"/>
      <c r="E61" s="4">
        <v>22000</v>
      </c>
      <c r="F61" s="4">
        <f t="shared" si="0"/>
        <v>22000</v>
      </c>
      <c r="G61" s="19">
        <f t="shared" si="1"/>
        <v>5.7871062399646638E-3</v>
      </c>
    </row>
    <row r="62" spans="2:7" ht="14.25" thickTop="1" thickBot="1" x14ac:dyDescent="0.25">
      <c r="B62" s="60"/>
      <c r="C62" s="41" t="s">
        <v>63</v>
      </c>
      <c r="D62" s="3"/>
      <c r="E62" s="4">
        <v>82423.48</v>
      </c>
      <c r="F62" s="4">
        <f t="shared" si="0"/>
        <v>82423.48</v>
      </c>
      <c r="G62" s="19">
        <f t="shared" si="1"/>
        <v>2.1681519792163758E-2</v>
      </c>
    </row>
    <row r="63" spans="2:7" ht="14.25" thickTop="1" thickBot="1" x14ac:dyDescent="0.25">
      <c r="B63" s="60"/>
      <c r="C63" s="41" t="s">
        <v>64</v>
      </c>
      <c r="D63" s="3"/>
      <c r="E63" s="4">
        <v>2308.19</v>
      </c>
      <c r="F63" s="4">
        <f t="shared" si="0"/>
        <v>2308.19</v>
      </c>
      <c r="G63" s="19">
        <f t="shared" si="1"/>
        <v>6.0717003418291082E-4</v>
      </c>
    </row>
    <row r="64" spans="2:7" ht="14.25" thickTop="1" thickBot="1" x14ac:dyDescent="0.25">
      <c r="B64" s="60" t="s">
        <v>102</v>
      </c>
      <c r="C64" s="41" t="s">
        <v>63</v>
      </c>
      <c r="D64" s="3"/>
      <c r="E64" s="4">
        <v>70000</v>
      </c>
      <c r="F64" s="4">
        <f t="shared" si="0"/>
        <v>70000</v>
      </c>
      <c r="G64" s="19">
        <f t="shared" si="1"/>
        <v>1.8413519854433021E-2</v>
      </c>
    </row>
    <row r="65" spans="2:7" ht="14.25" thickTop="1" thickBot="1" x14ac:dyDescent="0.25">
      <c r="B65" s="60"/>
      <c r="C65" s="41" t="s">
        <v>64</v>
      </c>
      <c r="D65" s="3"/>
      <c r="E65" s="4">
        <v>1268</v>
      </c>
      <c r="F65" s="4">
        <f t="shared" si="0"/>
        <v>1268</v>
      </c>
      <c r="G65" s="19">
        <f t="shared" si="1"/>
        <v>3.3354775964887246E-4</v>
      </c>
    </row>
    <row r="66" spans="2:7" ht="22.5" thickTop="1" thickBot="1" x14ac:dyDescent="0.25">
      <c r="B66" s="44" t="s">
        <v>5</v>
      </c>
      <c r="C66" s="41" t="s">
        <v>45</v>
      </c>
      <c r="D66" s="4">
        <v>2000</v>
      </c>
      <c r="E66" s="43"/>
      <c r="F66" s="4">
        <f t="shared" si="0"/>
        <v>2000</v>
      </c>
      <c r="G66" s="19">
        <f t="shared" si="1"/>
        <v>5.2610056726951494E-4</v>
      </c>
    </row>
    <row r="67" spans="2:7" ht="13.5" thickTop="1" x14ac:dyDescent="0.2">
      <c r="B67" s="45"/>
      <c r="C67" s="20"/>
      <c r="D67" s="6">
        <f>SUM(D4:D66)</f>
        <v>2882417.6699999995</v>
      </c>
      <c r="E67" s="6">
        <f>SUM(E4:E66)</f>
        <v>919136.86999999965</v>
      </c>
      <c r="F67" s="6">
        <f>SUM(F4:F66)</f>
        <v>3801554.5400000005</v>
      </c>
      <c r="G67" s="46">
        <f>SUM(G4:G66)</f>
        <v>0.99999999999999967</v>
      </c>
    </row>
  </sheetData>
  <mergeCells count="4">
    <mergeCell ref="B5:B55"/>
    <mergeCell ref="B59:B63"/>
    <mergeCell ref="B64:B65"/>
    <mergeCell ref="B1:G1"/>
  </mergeCells>
  <conditionalFormatting sqref="G4:G66">
    <cfRule type="cellIs" dxfId="10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10054.950000000001</v>
      </c>
      <c r="E4" s="4"/>
      <c r="F4" s="4">
        <f>SUM(D4,E4)</f>
        <v>10054.950000000001</v>
      </c>
      <c r="G4" s="19">
        <f>F4/$F$61</f>
        <v>7.1224836115476873E-3</v>
      </c>
    </row>
    <row r="5" spans="2:7" ht="14.25" thickTop="1" thickBot="1" x14ac:dyDescent="0.25">
      <c r="B5" s="60"/>
      <c r="C5" s="41" t="s">
        <v>7</v>
      </c>
      <c r="D5" s="3">
        <v>7200</v>
      </c>
      <c r="E5" s="4"/>
      <c r="F5" s="4">
        <f t="shared" ref="F5:F61" si="0">SUM(D5,E5)</f>
        <v>7200</v>
      </c>
      <c r="G5" s="19">
        <f t="shared" ref="G5:G60" si="1">F5/$F$61</f>
        <v>5.1001628056970292E-3</v>
      </c>
    </row>
    <row r="6" spans="2:7" ht="14.25" thickTop="1" thickBot="1" x14ac:dyDescent="0.25">
      <c r="B6" s="60"/>
      <c r="C6" s="41" t="s">
        <v>8</v>
      </c>
      <c r="D6" s="3">
        <v>14200</v>
      </c>
      <c r="E6" s="4"/>
      <c r="F6" s="4">
        <f t="shared" si="0"/>
        <v>14200</v>
      </c>
      <c r="G6" s="19">
        <f t="shared" si="1"/>
        <v>1.005865442234692E-2</v>
      </c>
    </row>
    <row r="7" spans="2:7" ht="14.25" thickTop="1" thickBot="1" x14ac:dyDescent="0.25">
      <c r="B7" s="60"/>
      <c r="C7" s="41" t="s">
        <v>11</v>
      </c>
      <c r="D7" s="3">
        <v>3860</v>
      </c>
      <c r="E7" s="4"/>
      <c r="F7" s="4">
        <f t="shared" si="0"/>
        <v>3860</v>
      </c>
      <c r="G7" s="19">
        <f t="shared" si="1"/>
        <v>2.7342539486097965E-3</v>
      </c>
    </row>
    <row r="8" spans="2:7" ht="14.25" thickTop="1" thickBot="1" x14ac:dyDescent="0.25">
      <c r="B8" s="60"/>
      <c r="C8" s="41" t="s">
        <v>12</v>
      </c>
      <c r="D8" s="3">
        <v>1153</v>
      </c>
      <c r="E8" s="4"/>
      <c r="F8" s="4">
        <f t="shared" si="0"/>
        <v>1153</v>
      </c>
      <c r="G8" s="19">
        <f t="shared" si="1"/>
        <v>8.1673440485676048E-4</v>
      </c>
    </row>
    <row r="9" spans="2:7" ht="14.25" thickTop="1" thickBot="1" x14ac:dyDescent="0.25">
      <c r="B9" s="60"/>
      <c r="C9" s="41" t="s">
        <v>13</v>
      </c>
      <c r="D9" s="3">
        <v>1372.91</v>
      </c>
      <c r="E9" s="4"/>
      <c r="F9" s="4">
        <f t="shared" si="0"/>
        <v>1372.91</v>
      </c>
      <c r="G9" s="19">
        <f t="shared" si="1"/>
        <v>9.7250896077354294E-4</v>
      </c>
    </row>
    <row r="10" spans="2:7" ht="14.25" thickTop="1" thickBot="1" x14ac:dyDescent="0.25">
      <c r="B10" s="60"/>
      <c r="C10" s="41" t="s">
        <v>17</v>
      </c>
      <c r="D10" s="3">
        <v>3056.74</v>
      </c>
      <c r="E10" s="4">
        <v>3374.8</v>
      </c>
      <c r="F10" s="4">
        <f t="shared" si="0"/>
        <v>6431.54</v>
      </c>
      <c r="G10" s="19">
        <f t="shared" si="1"/>
        <v>4.5558195960212046E-3</v>
      </c>
    </row>
    <row r="11" spans="2:7" ht="14.25" thickTop="1" thickBot="1" x14ac:dyDescent="0.25">
      <c r="B11" s="60"/>
      <c r="C11" s="41" t="s">
        <v>20</v>
      </c>
      <c r="D11" s="3">
        <v>2320.1799999999998</v>
      </c>
      <c r="E11" s="4"/>
      <c r="F11" s="4">
        <f t="shared" si="0"/>
        <v>2320.1799999999998</v>
      </c>
      <c r="G11" s="19">
        <f t="shared" si="1"/>
        <v>1.643513297016963E-3</v>
      </c>
    </row>
    <row r="12" spans="2:7" ht="14.25" thickTop="1" thickBot="1" x14ac:dyDescent="0.25">
      <c r="B12" s="60"/>
      <c r="C12" s="41" t="s">
        <v>21</v>
      </c>
      <c r="D12" s="3"/>
      <c r="E12" s="4">
        <v>5741</v>
      </c>
      <c r="F12" s="4">
        <f t="shared" si="0"/>
        <v>5741</v>
      </c>
      <c r="G12" s="19">
        <f t="shared" si="1"/>
        <v>4.066671481598145E-3</v>
      </c>
    </row>
    <row r="13" spans="2:7" ht="14.25" thickTop="1" thickBot="1" x14ac:dyDescent="0.25">
      <c r="B13" s="60"/>
      <c r="C13" s="41" t="s">
        <v>23</v>
      </c>
      <c r="D13" s="3">
        <v>3952.26</v>
      </c>
      <c r="E13" s="4">
        <v>1749.9</v>
      </c>
      <c r="F13" s="4">
        <f t="shared" si="0"/>
        <v>5702.16</v>
      </c>
      <c r="G13" s="19">
        <f t="shared" si="1"/>
        <v>4.0391589366851905E-3</v>
      </c>
    </row>
    <row r="14" spans="2:7" ht="14.25" thickTop="1" thickBot="1" x14ac:dyDescent="0.25">
      <c r="B14" s="60"/>
      <c r="C14" s="41" t="s">
        <v>24</v>
      </c>
      <c r="D14" s="3">
        <v>15745.88</v>
      </c>
      <c r="E14" s="4">
        <v>1064.5</v>
      </c>
      <c r="F14" s="4">
        <f t="shared" si="0"/>
        <v>16810.379999999997</v>
      </c>
      <c r="G14" s="19">
        <f t="shared" si="1"/>
        <v>1.190773261467128E-2</v>
      </c>
    </row>
    <row r="15" spans="2:7" ht="14.25" thickTop="1" thickBot="1" x14ac:dyDescent="0.25">
      <c r="B15" s="60"/>
      <c r="C15" s="41" t="s">
        <v>25</v>
      </c>
      <c r="D15" s="3">
        <v>1510.05</v>
      </c>
      <c r="E15" s="4">
        <v>935.06</v>
      </c>
      <c r="F15" s="4">
        <f t="shared" si="0"/>
        <v>2445.1099999999997</v>
      </c>
      <c r="G15" s="19">
        <f t="shared" si="1"/>
        <v>1.7320082052552587E-3</v>
      </c>
    </row>
    <row r="16" spans="2:7" ht="14.25" thickTop="1" thickBot="1" x14ac:dyDescent="0.25">
      <c r="B16" s="60"/>
      <c r="C16" s="41" t="s">
        <v>26</v>
      </c>
      <c r="D16" s="3">
        <v>155.78</v>
      </c>
      <c r="E16" s="4"/>
      <c r="F16" s="4">
        <f t="shared" si="0"/>
        <v>155.78</v>
      </c>
      <c r="G16" s="19">
        <f t="shared" si="1"/>
        <v>1.1034768914881712E-4</v>
      </c>
    </row>
    <row r="17" spans="2:7" ht="14.25" thickTop="1" thickBot="1" x14ac:dyDescent="0.25">
      <c r="B17" s="60"/>
      <c r="C17" s="41" t="s">
        <v>27</v>
      </c>
      <c r="D17" s="3">
        <v>605.54999999999995</v>
      </c>
      <c r="E17" s="4">
        <v>3196.97</v>
      </c>
      <c r="F17" s="4">
        <f t="shared" si="0"/>
        <v>3802.5199999999995</v>
      </c>
      <c r="G17" s="19">
        <f t="shared" si="1"/>
        <v>2.693537648877648E-3</v>
      </c>
    </row>
    <row r="18" spans="2:7" ht="14.25" thickTop="1" thickBot="1" x14ac:dyDescent="0.25">
      <c r="B18" s="60"/>
      <c r="C18" s="41" t="s">
        <v>29</v>
      </c>
      <c r="D18" s="3">
        <v>866.32</v>
      </c>
      <c r="E18" s="4">
        <v>4382.12</v>
      </c>
      <c r="F18" s="4">
        <f t="shared" si="0"/>
        <v>5248.44</v>
      </c>
      <c r="G18" s="19">
        <f t="shared" si="1"/>
        <v>3.7177636772128494E-3</v>
      </c>
    </row>
    <row r="19" spans="2:7" ht="14.25" thickTop="1" thickBot="1" x14ac:dyDescent="0.25">
      <c r="B19" s="60"/>
      <c r="C19" s="41" t="s">
        <v>30</v>
      </c>
      <c r="D19" s="3">
        <v>1443.46</v>
      </c>
      <c r="E19" s="4"/>
      <c r="F19" s="4">
        <f t="shared" si="0"/>
        <v>1443.46</v>
      </c>
      <c r="G19" s="19">
        <f t="shared" si="1"/>
        <v>1.0224834727099214E-3</v>
      </c>
    </row>
    <row r="20" spans="2:7" ht="14.25" thickTop="1" thickBot="1" x14ac:dyDescent="0.25">
      <c r="B20" s="60"/>
      <c r="C20" s="41" t="s">
        <v>32</v>
      </c>
      <c r="D20" s="3">
        <v>6116</v>
      </c>
      <c r="E20" s="4">
        <v>1563.8</v>
      </c>
      <c r="F20" s="4">
        <f t="shared" si="0"/>
        <v>7679.8</v>
      </c>
      <c r="G20" s="19">
        <f t="shared" si="1"/>
        <v>5.4400319882211175E-3</v>
      </c>
    </row>
    <row r="21" spans="2:7" ht="14.25" thickTop="1" thickBot="1" x14ac:dyDescent="0.25">
      <c r="B21" s="60"/>
      <c r="C21" s="41" t="s">
        <v>34</v>
      </c>
      <c r="D21" s="3"/>
      <c r="E21" s="4">
        <v>117</v>
      </c>
      <c r="F21" s="4">
        <f t="shared" si="0"/>
        <v>117</v>
      </c>
      <c r="G21" s="19">
        <f t="shared" si="1"/>
        <v>8.2877645592576725E-5</v>
      </c>
    </row>
    <row r="22" spans="2:7" ht="14.25" thickTop="1" thickBot="1" x14ac:dyDescent="0.25">
      <c r="B22" s="60"/>
      <c r="C22" s="41" t="s">
        <v>37</v>
      </c>
      <c r="D22" s="3">
        <v>889.92</v>
      </c>
      <c r="E22" s="4"/>
      <c r="F22" s="4">
        <f t="shared" si="0"/>
        <v>889.92</v>
      </c>
      <c r="G22" s="19">
        <f t="shared" si="1"/>
        <v>6.3038012278415279E-4</v>
      </c>
    </row>
    <row r="23" spans="2:7" ht="14.25" thickTop="1" thickBot="1" x14ac:dyDescent="0.25">
      <c r="B23" s="60"/>
      <c r="C23" s="41" t="s">
        <v>40</v>
      </c>
      <c r="D23" s="3">
        <v>642.17999999999995</v>
      </c>
      <c r="E23" s="4"/>
      <c r="F23" s="4">
        <f t="shared" si="0"/>
        <v>642.17999999999995</v>
      </c>
      <c r="G23" s="19">
        <f t="shared" si="1"/>
        <v>4.5489202091146086E-4</v>
      </c>
    </row>
    <row r="24" spans="2:7" ht="14.25" thickTop="1" thickBot="1" x14ac:dyDescent="0.25">
      <c r="B24" s="60"/>
      <c r="C24" s="41" t="s">
        <v>45</v>
      </c>
      <c r="D24" s="3">
        <v>1581.94</v>
      </c>
      <c r="E24" s="4"/>
      <c r="F24" s="4">
        <f t="shared" si="0"/>
        <v>1581.94</v>
      </c>
      <c r="G24" s="19">
        <f t="shared" si="1"/>
        <v>1.1205766040061609E-3</v>
      </c>
    </row>
    <row r="25" spans="2:7" ht="14.25" thickTop="1" thickBot="1" x14ac:dyDescent="0.25">
      <c r="B25" s="60"/>
      <c r="C25" s="41" t="s">
        <v>48</v>
      </c>
      <c r="D25" s="3">
        <v>53470.16</v>
      </c>
      <c r="E25" s="4"/>
      <c r="F25" s="4">
        <f t="shared" si="0"/>
        <v>53470.16</v>
      </c>
      <c r="G25" s="19">
        <f t="shared" si="1"/>
        <v>3.7875905728704043E-2</v>
      </c>
    </row>
    <row r="26" spans="2:7" ht="14.25" thickTop="1" thickBot="1" x14ac:dyDescent="0.25">
      <c r="B26" s="60"/>
      <c r="C26" s="14" t="s">
        <v>49</v>
      </c>
      <c r="D26" s="15">
        <v>231794.72</v>
      </c>
      <c r="E26" s="16">
        <v>45978.89</v>
      </c>
      <c r="F26" s="16">
        <f t="shared" si="0"/>
        <v>277773.61</v>
      </c>
      <c r="G26" s="47">
        <f t="shared" si="1"/>
        <v>0.19676258807308228</v>
      </c>
    </row>
    <row r="27" spans="2:7" ht="14.25" thickTop="1" thickBot="1" x14ac:dyDescent="0.25">
      <c r="B27" s="60"/>
      <c r="C27" s="14" t="s">
        <v>50</v>
      </c>
      <c r="D27" s="15">
        <v>128241.51</v>
      </c>
      <c r="E27" s="16">
        <v>42886.44</v>
      </c>
      <c r="F27" s="16">
        <f t="shared" si="0"/>
        <v>171127.95</v>
      </c>
      <c r="G27" s="47">
        <f t="shared" si="1"/>
        <v>0.12121950077849737</v>
      </c>
    </row>
    <row r="28" spans="2:7" ht="14.25" thickTop="1" thickBot="1" x14ac:dyDescent="0.25">
      <c r="B28" s="60"/>
      <c r="C28" s="41" t="s">
        <v>51</v>
      </c>
      <c r="D28" s="3">
        <v>2120.71</v>
      </c>
      <c r="E28" s="4">
        <v>3029.59</v>
      </c>
      <c r="F28" s="4">
        <f t="shared" si="0"/>
        <v>5150.3</v>
      </c>
      <c r="G28" s="19">
        <f t="shared" si="1"/>
        <v>3.6482456247474183E-3</v>
      </c>
    </row>
    <row r="29" spans="2:7" ht="14.25" thickTop="1" thickBot="1" x14ac:dyDescent="0.25">
      <c r="B29" s="60"/>
      <c r="C29" s="41" t="s">
        <v>52</v>
      </c>
      <c r="D29" s="3">
        <v>13303.72</v>
      </c>
      <c r="E29" s="4">
        <v>6651.86</v>
      </c>
      <c r="F29" s="4">
        <f t="shared" si="0"/>
        <v>19955.579999999998</v>
      </c>
      <c r="G29" s="19">
        <f t="shared" si="1"/>
        <v>1.41356537336266E-2</v>
      </c>
    </row>
    <row r="30" spans="2:7" ht="14.25" thickTop="1" thickBot="1" x14ac:dyDescent="0.25">
      <c r="B30" s="60"/>
      <c r="C30" s="41" t="s">
        <v>44</v>
      </c>
      <c r="D30" s="3"/>
      <c r="E30" s="4">
        <v>3836.4</v>
      </c>
      <c r="F30" s="4">
        <f t="shared" si="0"/>
        <v>3836.4</v>
      </c>
      <c r="G30" s="19">
        <f t="shared" si="1"/>
        <v>2.717536748302234E-3</v>
      </c>
    </row>
    <row r="31" spans="2:7" ht="14.25" thickTop="1" thickBot="1" x14ac:dyDescent="0.25">
      <c r="B31" s="60"/>
      <c r="C31" s="41" t="s">
        <v>54</v>
      </c>
      <c r="D31" s="3">
        <v>991.07</v>
      </c>
      <c r="E31" s="4">
        <v>1982.14</v>
      </c>
      <c r="F31" s="4">
        <f t="shared" si="0"/>
        <v>2973.21</v>
      </c>
      <c r="G31" s="19">
        <f t="shared" si="1"/>
        <v>2.1060909799342311E-3</v>
      </c>
    </row>
    <row r="32" spans="2:7" ht="14.25" thickTop="1" thickBot="1" x14ac:dyDescent="0.25">
      <c r="B32" s="60"/>
      <c r="C32" s="41" t="s">
        <v>55</v>
      </c>
      <c r="D32" s="3"/>
      <c r="E32" s="4">
        <v>5113.08</v>
      </c>
      <c r="F32" s="4">
        <f t="shared" si="0"/>
        <v>5113.08</v>
      </c>
      <c r="G32" s="19">
        <f t="shared" si="1"/>
        <v>3.6218806164657457E-3</v>
      </c>
    </row>
    <row r="33" spans="2:7" ht="14.25" thickTop="1" thickBot="1" x14ac:dyDescent="0.25">
      <c r="B33" s="60"/>
      <c r="C33" s="14" t="s">
        <v>56</v>
      </c>
      <c r="D33" s="15">
        <v>8467.6299999999992</v>
      </c>
      <c r="E33" s="16">
        <v>104267.51</v>
      </c>
      <c r="F33" s="16">
        <f t="shared" si="0"/>
        <v>112735.14</v>
      </c>
      <c r="G33" s="47">
        <f t="shared" si="1"/>
        <v>7.985660665597881E-2</v>
      </c>
    </row>
    <row r="34" spans="2:7" ht="14.25" thickTop="1" thickBot="1" x14ac:dyDescent="0.25">
      <c r="B34" s="60"/>
      <c r="C34" s="41" t="s">
        <v>57</v>
      </c>
      <c r="D34" s="3">
        <v>1400</v>
      </c>
      <c r="E34" s="4">
        <v>700</v>
      </c>
      <c r="F34" s="4">
        <f t="shared" si="0"/>
        <v>2100</v>
      </c>
      <c r="G34" s="19">
        <f t="shared" si="1"/>
        <v>1.487547484994967E-3</v>
      </c>
    </row>
    <row r="35" spans="2:7" ht="14.25" thickTop="1" thickBot="1" x14ac:dyDescent="0.25">
      <c r="B35" s="60"/>
      <c r="C35" s="41" t="s">
        <v>58</v>
      </c>
      <c r="D35" s="3">
        <v>390</v>
      </c>
      <c r="E35" s="4"/>
      <c r="F35" s="4">
        <f t="shared" si="0"/>
        <v>390</v>
      </c>
      <c r="G35" s="19">
        <f t="shared" si="1"/>
        <v>2.7625881864192241E-4</v>
      </c>
    </row>
    <row r="36" spans="2:7" ht="14.25" thickTop="1" thickBot="1" x14ac:dyDescent="0.25">
      <c r="B36" s="60"/>
      <c r="C36" s="41" t="s">
        <v>59</v>
      </c>
      <c r="D36" s="3">
        <v>5530.59</v>
      </c>
      <c r="E36" s="4">
        <v>5625.52</v>
      </c>
      <c r="F36" s="4">
        <f t="shared" si="0"/>
        <v>11156.11</v>
      </c>
      <c r="G36" s="19">
        <f t="shared" si="1"/>
        <v>7.9024968442034296E-3</v>
      </c>
    </row>
    <row r="37" spans="2:7" ht="14.25" thickTop="1" thickBot="1" x14ac:dyDescent="0.25">
      <c r="B37" s="60"/>
      <c r="C37" s="41" t="s">
        <v>60</v>
      </c>
      <c r="D37" s="3"/>
      <c r="E37" s="4">
        <v>10764.31</v>
      </c>
      <c r="F37" s="4">
        <f t="shared" si="0"/>
        <v>10764.31</v>
      </c>
      <c r="G37" s="19">
        <f t="shared" si="1"/>
        <v>7.6249629848600823E-3</v>
      </c>
    </row>
    <row r="38" spans="2:7" ht="14.25" thickTop="1" thickBot="1" x14ac:dyDescent="0.25">
      <c r="B38" s="60"/>
      <c r="C38" s="14" t="s">
        <v>62</v>
      </c>
      <c r="D38" s="15">
        <v>83475.67</v>
      </c>
      <c r="E38" s="16"/>
      <c r="F38" s="16">
        <f t="shared" si="0"/>
        <v>83475.67</v>
      </c>
      <c r="G38" s="47">
        <f t="shared" si="1"/>
        <v>5.9130487127033241E-2</v>
      </c>
    </row>
    <row r="39" spans="2:7" ht="14.25" thickTop="1" thickBot="1" x14ac:dyDescent="0.25">
      <c r="B39" s="60"/>
      <c r="C39" s="14" t="s">
        <v>63</v>
      </c>
      <c r="D39" s="15">
        <v>126228.52</v>
      </c>
      <c r="E39" s="16">
        <v>30000</v>
      </c>
      <c r="F39" s="16">
        <f t="shared" si="0"/>
        <v>156228.52000000002</v>
      </c>
      <c r="G39" s="47">
        <f t="shared" si="1"/>
        <v>0.11066540095737425</v>
      </c>
    </row>
    <row r="40" spans="2:7" ht="14.25" thickTop="1" thickBot="1" x14ac:dyDescent="0.25">
      <c r="B40" s="60"/>
      <c r="C40" s="41" t="s">
        <v>65</v>
      </c>
      <c r="D40" s="3">
        <v>3165.63</v>
      </c>
      <c r="E40" s="4">
        <v>1066.55</v>
      </c>
      <c r="F40" s="4">
        <f t="shared" si="0"/>
        <v>4232.18</v>
      </c>
      <c r="G40" s="19">
        <f t="shared" si="1"/>
        <v>2.9978898643076191E-3</v>
      </c>
    </row>
    <row r="41" spans="2:7" ht="14.25" thickTop="1" thickBot="1" x14ac:dyDescent="0.25">
      <c r="B41" s="60"/>
      <c r="C41" s="41" t="s">
        <v>45</v>
      </c>
      <c r="D41" s="3">
        <v>4385</v>
      </c>
      <c r="E41" s="4"/>
      <c r="F41" s="4">
        <f t="shared" si="0"/>
        <v>4385</v>
      </c>
      <c r="G41" s="19">
        <f t="shared" si="1"/>
        <v>3.1061408198585381E-3</v>
      </c>
    </row>
    <row r="42" spans="2:7" ht="14.25" thickTop="1" thickBot="1" x14ac:dyDescent="0.25">
      <c r="B42" s="60"/>
      <c r="C42" s="41" t="s">
        <v>67</v>
      </c>
      <c r="D42" s="3">
        <v>1369.42</v>
      </c>
      <c r="E42" s="4">
        <v>3736.62</v>
      </c>
      <c r="F42" s="4">
        <f t="shared" si="0"/>
        <v>5106.04</v>
      </c>
      <c r="G42" s="19">
        <f t="shared" si="1"/>
        <v>3.616893790611286E-3</v>
      </c>
    </row>
    <row r="43" spans="2:7" ht="14.25" thickTop="1" thickBot="1" x14ac:dyDescent="0.25">
      <c r="B43" s="60"/>
      <c r="C43" s="41" t="s">
        <v>69</v>
      </c>
      <c r="D43" s="3"/>
      <c r="E43" s="4">
        <v>11658.92</v>
      </c>
      <c r="F43" s="4">
        <f t="shared" si="0"/>
        <v>11658.92</v>
      </c>
      <c r="G43" s="19">
        <f t="shared" si="1"/>
        <v>8.2586652970273906E-3</v>
      </c>
    </row>
    <row r="44" spans="2:7" ht="14.25" thickTop="1" thickBot="1" x14ac:dyDescent="0.25">
      <c r="B44" s="60"/>
      <c r="C44" s="41" t="s">
        <v>70</v>
      </c>
      <c r="D44" s="3">
        <v>9718.5499999999993</v>
      </c>
      <c r="E44" s="4"/>
      <c r="F44" s="4">
        <f t="shared" si="0"/>
        <v>9718.5499999999993</v>
      </c>
      <c r="G44" s="19">
        <f t="shared" si="1"/>
        <v>6.8841926715703973E-3</v>
      </c>
    </row>
    <row r="45" spans="2:7" ht="14.25" thickTop="1" thickBot="1" x14ac:dyDescent="0.25">
      <c r="B45" s="60"/>
      <c r="C45" s="41" t="s">
        <v>71</v>
      </c>
      <c r="D45" s="3">
        <v>6915</v>
      </c>
      <c r="E45" s="4"/>
      <c r="F45" s="4">
        <f t="shared" si="0"/>
        <v>6915</v>
      </c>
      <c r="G45" s="19">
        <f t="shared" si="1"/>
        <v>4.8982813613048558E-3</v>
      </c>
    </row>
    <row r="46" spans="2:7" ht="14.25" thickTop="1" thickBot="1" x14ac:dyDescent="0.25">
      <c r="B46" s="60"/>
      <c r="C46" s="41" t="s">
        <v>49</v>
      </c>
      <c r="D46" s="3">
        <v>2099.23</v>
      </c>
      <c r="E46" s="4"/>
      <c r="F46" s="4">
        <f t="shared" si="0"/>
        <v>2099.23</v>
      </c>
      <c r="G46" s="19">
        <f t="shared" si="1"/>
        <v>1.4870020509171354E-3</v>
      </c>
    </row>
    <row r="47" spans="2:7" ht="14.25" thickTop="1" thickBot="1" x14ac:dyDescent="0.25">
      <c r="B47" s="60"/>
      <c r="C47" s="41" t="s">
        <v>46</v>
      </c>
      <c r="D47" s="3">
        <v>3251.32</v>
      </c>
      <c r="E47" s="4">
        <v>24867.73</v>
      </c>
      <c r="F47" s="4">
        <f t="shared" si="0"/>
        <v>28119.05</v>
      </c>
      <c r="G47" s="19">
        <f t="shared" si="1"/>
        <v>1.9918296241879869E-2</v>
      </c>
    </row>
    <row r="48" spans="2:7" ht="14.25" thickTop="1" thickBot="1" x14ac:dyDescent="0.25">
      <c r="B48" s="60"/>
      <c r="C48" s="41" t="s">
        <v>75</v>
      </c>
      <c r="D48" s="3">
        <v>6535.14</v>
      </c>
      <c r="E48" s="4">
        <v>6124.18</v>
      </c>
      <c r="F48" s="4">
        <f t="shared" si="0"/>
        <v>12659.32</v>
      </c>
      <c r="G48" s="19">
        <f t="shared" si="1"/>
        <v>8.9673045846411833E-3</v>
      </c>
    </row>
    <row r="49" spans="2:7" ht="14.25" thickTop="1" thickBot="1" x14ac:dyDescent="0.25">
      <c r="B49" s="60"/>
      <c r="C49" s="41" t="s">
        <v>77</v>
      </c>
      <c r="D49" s="3"/>
      <c r="E49" s="4">
        <v>2260</v>
      </c>
      <c r="F49" s="4">
        <f t="shared" si="0"/>
        <v>2260</v>
      </c>
      <c r="G49" s="19">
        <f t="shared" si="1"/>
        <v>1.6008844362326788E-3</v>
      </c>
    </row>
    <row r="50" spans="2:7" ht="14.25" thickTop="1" thickBot="1" x14ac:dyDescent="0.25">
      <c r="B50" s="60"/>
      <c r="C50" s="41" t="s">
        <v>83</v>
      </c>
      <c r="D50" s="3">
        <v>12457.95</v>
      </c>
      <c r="E50" s="4">
        <v>2491.59</v>
      </c>
      <c r="F50" s="4">
        <f t="shared" si="0"/>
        <v>14949.54</v>
      </c>
      <c r="G50" s="19">
        <f t="shared" si="1"/>
        <v>1.0589595537538885E-2</v>
      </c>
    </row>
    <row r="51" spans="2:7" ht="14.25" thickTop="1" thickBot="1" x14ac:dyDescent="0.25">
      <c r="B51" s="60"/>
      <c r="C51" s="41" t="s">
        <v>85</v>
      </c>
      <c r="D51" s="3">
        <v>10977.3</v>
      </c>
      <c r="E51" s="4"/>
      <c r="F51" s="4">
        <f t="shared" si="0"/>
        <v>10977.3</v>
      </c>
      <c r="G51" s="19">
        <f t="shared" si="1"/>
        <v>7.7758357176358336E-3</v>
      </c>
    </row>
    <row r="52" spans="2:7" ht="14.25" thickTop="1" thickBot="1" x14ac:dyDescent="0.25">
      <c r="B52" s="60"/>
      <c r="C52" s="41" t="s">
        <v>89</v>
      </c>
      <c r="D52" s="3">
        <v>94.76</v>
      </c>
      <c r="E52" s="4"/>
      <c r="F52" s="4">
        <f t="shared" si="0"/>
        <v>94.76</v>
      </c>
      <c r="G52" s="19">
        <f t="shared" si="1"/>
        <v>6.7123809370534801E-5</v>
      </c>
    </row>
    <row r="53" spans="2:7" ht="14.25" thickTop="1" thickBot="1" x14ac:dyDescent="0.25">
      <c r="B53" s="60"/>
      <c r="C53" s="41" t="s">
        <v>199</v>
      </c>
      <c r="D53" s="3">
        <v>16512.03</v>
      </c>
      <c r="E53" s="4"/>
      <c r="F53" s="4">
        <f t="shared" si="0"/>
        <v>16512.03</v>
      </c>
      <c r="G53" s="19">
        <f t="shared" si="1"/>
        <v>1.1696394618410211E-2</v>
      </c>
    </row>
    <row r="54" spans="2:7" ht="14.25" thickTop="1" thickBot="1" x14ac:dyDescent="0.25">
      <c r="B54" s="60"/>
      <c r="C54" s="41" t="s">
        <v>190</v>
      </c>
      <c r="D54" s="3">
        <v>90.09</v>
      </c>
      <c r="E54" s="4"/>
      <c r="F54" s="4">
        <f t="shared" si="0"/>
        <v>90.09</v>
      </c>
      <c r="G54" s="19">
        <f t="shared" si="1"/>
        <v>6.3815787106284079E-5</v>
      </c>
    </row>
    <row r="55" spans="2:7" ht="14.25" thickTop="1" thickBot="1" x14ac:dyDescent="0.25">
      <c r="B55" s="60"/>
      <c r="C55" s="41" t="s">
        <v>76</v>
      </c>
      <c r="D55" s="3">
        <v>27882.98</v>
      </c>
      <c r="E55" s="4">
        <v>1026.4000000000001</v>
      </c>
      <c r="F55" s="4">
        <f t="shared" si="0"/>
        <v>28909.38</v>
      </c>
      <c r="G55" s="19">
        <f t="shared" si="1"/>
        <v>2.0478131196078001E-2</v>
      </c>
    </row>
    <row r="56" spans="2:7" ht="14.25" thickTop="1" thickBot="1" x14ac:dyDescent="0.25">
      <c r="B56" s="60"/>
      <c r="C56" s="41" t="s">
        <v>90</v>
      </c>
      <c r="D56" s="3">
        <v>129.46</v>
      </c>
      <c r="E56" s="4">
        <v>53.08</v>
      </c>
      <c r="F56" s="4">
        <f t="shared" si="0"/>
        <v>182.54000000000002</v>
      </c>
      <c r="G56" s="19">
        <f t="shared" si="1"/>
        <v>1.2930329424332444E-4</v>
      </c>
    </row>
    <row r="57" spans="2:7" ht="14.25" thickTop="1" thickBot="1" x14ac:dyDescent="0.25">
      <c r="B57" s="60"/>
      <c r="C57" s="41" t="s">
        <v>91</v>
      </c>
      <c r="D57" s="3">
        <v>184.31</v>
      </c>
      <c r="E57" s="4"/>
      <c r="F57" s="4">
        <f t="shared" si="0"/>
        <v>184.31</v>
      </c>
      <c r="G57" s="19">
        <f t="shared" si="1"/>
        <v>1.3055708426639161E-4</v>
      </c>
    </row>
    <row r="58" spans="2:7" ht="14.25" thickTop="1" thickBot="1" x14ac:dyDescent="0.25">
      <c r="B58" s="60"/>
      <c r="C58" s="41" t="s">
        <v>93</v>
      </c>
      <c r="D58" s="3">
        <v>99.9</v>
      </c>
      <c r="E58" s="4"/>
      <c r="F58" s="4">
        <f t="shared" si="0"/>
        <v>99.9</v>
      </c>
      <c r="G58" s="19">
        <f t="shared" si="1"/>
        <v>7.0764758929046291E-5</v>
      </c>
    </row>
    <row r="59" spans="2:7" ht="14.25" thickTop="1" thickBot="1" x14ac:dyDescent="0.25">
      <c r="B59" s="60" t="s">
        <v>102</v>
      </c>
      <c r="C59" s="14" t="s">
        <v>7</v>
      </c>
      <c r="D59" s="15">
        <v>106420</v>
      </c>
      <c r="E59" s="16"/>
      <c r="F59" s="16">
        <f t="shared" si="0"/>
        <v>106420</v>
      </c>
      <c r="G59" s="47">
        <f t="shared" si="1"/>
        <v>7.5383239691983045E-2</v>
      </c>
    </row>
    <row r="60" spans="2:7" ht="14.25" thickTop="1" thickBot="1" x14ac:dyDescent="0.25">
      <c r="B60" s="60"/>
      <c r="C60" s="14" t="s">
        <v>62</v>
      </c>
      <c r="D60" s="15">
        <v>131044.19</v>
      </c>
      <c r="E60" s="16"/>
      <c r="F60" s="16">
        <f t="shared" si="0"/>
        <v>131044.19</v>
      </c>
      <c r="G60" s="47">
        <f t="shared" si="1"/>
        <v>9.2825931075096471E-2</v>
      </c>
    </row>
    <row r="61" spans="2:7" ht="13.5" thickTop="1" x14ac:dyDescent="0.2">
      <c r="B61" s="45"/>
      <c r="C61" s="20"/>
      <c r="D61" s="6">
        <v>1075473.68</v>
      </c>
      <c r="E61" s="7">
        <v>336245.96</v>
      </c>
      <c r="F61" s="6">
        <f t="shared" si="0"/>
        <v>1411719.64</v>
      </c>
      <c r="G61" s="46">
        <f>SUM(G4:G60)</f>
        <v>0.99999999999999989</v>
      </c>
    </row>
  </sheetData>
  <mergeCells count="3">
    <mergeCell ref="B4:B58"/>
    <mergeCell ref="B59:B60"/>
    <mergeCell ref="B1:G1"/>
  </mergeCells>
  <conditionalFormatting sqref="G4:G60">
    <cfRule type="cellIs" dxfId="9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12712.13</v>
      </c>
      <c r="E4" s="4"/>
      <c r="F4" s="4">
        <f>SUM(D4,E4)</f>
        <v>12712.13</v>
      </c>
      <c r="G4" s="19">
        <f>F4/$F$62</f>
        <v>4.1662688180641059E-3</v>
      </c>
    </row>
    <row r="5" spans="2:7" ht="14.25" thickTop="1" thickBot="1" x14ac:dyDescent="0.25">
      <c r="B5" s="60"/>
      <c r="C5" s="41" t="s">
        <v>7</v>
      </c>
      <c r="D5" s="3">
        <v>24000</v>
      </c>
      <c r="E5" s="4"/>
      <c r="F5" s="4">
        <f t="shared" ref="F5:F62" si="0">SUM(D5,E5)</f>
        <v>24000</v>
      </c>
      <c r="G5" s="19">
        <f t="shared" ref="G5:G62" si="1">F5/$F$62</f>
        <v>7.8657511867435709E-3</v>
      </c>
    </row>
    <row r="6" spans="2:7" ht="14.25" thickTop="1" thickBot="1" x14ac:dyDescent="0.25">
      <c r="B6" s="60"/>
      <c r="C6" s="41" t="s">
        <v>9</v>
      </c>
      <c r="D6" s="3">
        <v>6486.48</v>
      </c>
      <c r="E6" s="4"/>
      <c r="F6" s="4">
        <f t="shared" si="0"/>
        <v>6486.48</v>
      </c>
      <c r="G6" s="19">
        <f t="shared" si="1"/>
        <v>2.1258765732411851E-3</v>
      </c>
    </row>
    <row r="7" spans="2:7" ht="14.25" thickTop="1" thickBot="1" x14ac:dyDescent="0.25">
      <c r="B7" s="60"/>
      <c r="C7" s="41" t="s">
        <v>11</v>
      </c>
      <c r="D7" s="3"/>
      <c r="E7" s="4">
        <v>739.8</v>
      </c>
      <c r="F7" s="4">
        <f t="shared" si="0"/>
        <v>739.8</v>
      </c>
      <c r="G7" s="19">
        <f t="shared" si="1"/>
        <v>2.4246178033137059E-4</v>
      </c>
    </row>
    <row r="8" spans="2:7" ht="14.25" thickTop="1" thickBot="1" x14ac:dyDescent="0.25">
      <c r="B8" s="60"/>
      <c r="C8" s="41" t="s">
        <v>12</v>
      </c>
      <c r="D8" s="3">
        <v>15012.5</v>
      </c>
      <c r="E8" s="4">
        <v>23090</v>
      </c>
      <c r="F8" s="4">
        <f t="shared" si="0"/>
        <v>38102.5</v>
      </c>
      <c r="G8" s="19">
        <f t="shared" si="1"/>
        <v>1.2487699358037372E-2</v>
      </c>
    </row>
    <row r="9" spans="2:7" ht="14.25" thickTop="1" thickBot="1" x14ac:dyDescent="0.25">
      <c r="B9" s="60"/>
      <c r="C9" s="41" t="s">
        <v>13</v>
      </c>
      <c r="D9" s="3"/>
      <c r="E9" s="4">
        <v>10007.030000000001</v>
      </c>
      <c r="F9" s="4">
        <f t="shared" si="0"/>
        <v>10007.030000000001</v>
      </c>
      <c r="G9" s="19">
        <f t="shared" si="1"/>
        <v>3.2797003374282719E-3</v>
      </c>
    </row>
    <row r="10" spans="2:7" ht="14.25" thickTop="1" thickBot="1" x14ac:dyDescent="0.25">
      <c r="B10" s="60"/>
      <c r="C10" s="41" t="s">
        <v>17</v>
      </c>
      <c r="D10" s="3">
        <v>4341.3900000000003</v>
      </c>
      <c r="E10" s="4"/>
      <c r="F10" s="4">
        <f t="shared" si="0"/>
        <v>4341.3900000000003</v>
      </c>
      <c r="G10" s="19">
        <f t="shared" si="1"/>
        <v>1.4228455643590281E-3</v>
      </c>
    </row>
    <row r="11" spans="2:7" ht="14.25" thickTop="1" thickBot="1" x14ac:dyDescent="0.25">
      <c r="B11" s="60"/>
      <c r="C11" s="41" t="s">
        <v>18</v>
      </c>
      <c r="D11" s="3"/>
      <c r="E11" s="4">
        <v>271.88</v>
      </c>
      <c r="F11" s="4">
        <f t="shared" si="0"/>
        <v>271.88</v>
      </c>
      <c r="G11" s="19">
        <f t="shared" si="1"/>
        <v>8.9105851360493424E-5</v>
      </c>
    </row>
    <row r="12" spans="2:7" ht="14.25" thickTop="1" thickBot="1" x14ac:dyDescent="0.25">
      <c r="B12" s="60"/>
      <c r="C12" s="41" t="s">
        <v>19</v>
      </c>
      <c r="D12" s="3"/>
      <c r="E12" s="4">
        <v>15946.8</v>
      </c>
      <c r="F12" s="4">
        <f t="shared" si="0"/>
        <v>15946.8</v>
      </c>
      <c r="G12" s="19">
        <f t="shared" si="1"/>
        <v>5.2263983760317658E-3</v>
      </c>
    </row>
    <row r="13" spans="2:7" ht="14.25" thickTop="1" thickBot="1" x14ac:dyDescent="0.25">
      <c r="B13" s="60"/>
      <c r="C13" s="41" t="s">
        <v>20</v>
      </c>
      <c r="D13" s="3">
        <v>18024</v>
      </c>
      <c r="E13" s="4"/>
      <c r="F13" s="4">
        <f t="shared" si="0"/>
        <v>18024</v>
      </c>
      <c r="G13" s="19">
        <f t="shared" si="1"/>
        <v>5.9071791412444218E-3</v>
      </c>
    </row>
    <row r="14" spans="2:7" ht="14.25" thickTop="1" thickBot="1" x14ac:dyDescent="0.25">
      <c r="B14" s="60"/>
      <c r="C14" s="41" t="s">
        <v>21</v>
      </c>
      <c r="D14" s="3"/>
      <c r="E14" s="4">
        <v>11440.72</v>
      </c>
      <c r="F14" s="4">
        <f t="shared" si="0"/>
        <v>11440.72</v>
      </c>
      <c r="G14" s="19">
        <f t="shared" si="1"/>
        <v>3.7495773715500377E-3</v>
      </c>
    </row>
    <row r="15" spans="2:7" ht="14.25" thickTop="1" thickBot="1" x14ac:dyDescent="0.25">
      <c r="B15" s="60"/>
      <c r="C15" s="41" t="s">
        <v>22</v>
      </c>
      <c r="D15" s="3">
        <v>540</v>
      </c>
      <c r="E15" s="4">
        <v>15307.02</v>
      </c>
      <c r="F15" s="4">
        <f t="shared" si="0"/>
        <v>15847.02</v>
      </c>
      <c r="G15" s="19">
        <f t="shared" si="1"/>
        <v>5.1936965154728799E-3</v>
      </c>
    </row>
    <row r="16" spans="2:7" ht="14.25" thickTop="1" thickBot="1" x14ac:dyDescent="0.25">
      <c r="B16" s="60"/>
      <c r="C16" s="41" t="s">
        <v>23</v>
      </c>
      <c r="D16" s="3"/>
      <c r="E16" s="4">
        <v>330.2</v>
      </c>
      <c r="F16" s="4">
        <f t="shared" si="0"/>
        <v>330.2</v>
      </c>
      <c r="G16" s="19">
        <f t="shared" si="1"/>
        <v>1.082196267442803E-4</v>
      </c>
    </row>
    <row r="17" spans="2:7" ht="14.25" thickTop="1" thickBot="1" x14ac:dyDescent="0.25">
      <c r="B17" s="60"/>
      <c r="C17" s="41" t="s">
        <v>25</v>
      </c>
      <c r="D17" s="3">
        <v>5740</v>
      </c>
      <c r="E17" s="4">
        <v>14345.4</v>
      </c>
      <c r="F17" s="4">
        <f t="shared" si="0"/>
        <v>20085.400000000001</v>
      </c>
      <c r="G17" s="19">
        <f t="shared" si="1"/>
        <v>6.5827816202591394E-3</v>
      </c>
    </row>
    <row r="18" spans="2:7" ht="14.25" thickTop="1" thickBot="1" x14ac:dyDescent="0.25">
      <c r="B18" s="60"/>
      <c r="C18" s="41" t="s">
        <v>26</v>
      </c>
      <c r="D18" s="3"/>
      <c r="E18" s="4">
        <v>1249.5</v>
      </c>
      <c r="F18" s="4">
        <f t="shared" si="0"/>
        <v>1249.5</v>
      </c>
      <c r="G18" s="19">
        <f t="shared" si="1"/>
        <v>4.0951067115983721E-4</v>
      </c>
    </row>
    <row r="19" spans="2:7" ht="14.25" thickTop="1" thickBot="1" x14ac:dyDescent="0.25">
      <c r="B19" s="60"/>
      <c r="C19" s="41" t="s">
        <v>27</v>
      </c>
      <c r="D19" s="3">
        <v>13282.3</v>
      </c>
      <c r="E19" s="4">
        <v>49184.33</v>
      </c>
      <c r="F19" s="4">
        <f t="shared" si="0"/>
        <v>62466.630000000005</v>
      </c>
      <c r="G19" s="19">
        <f t="shared" si="1"/>
        <v>2.0472790377265484E-2</v>
      </c>
    </row>
    <row r="20" spans="2:7" ht="14.25" thickTop="1" thickBot="1" x14ac:dyDescent="0.25">
      <c r="B20" s="60"/>
      <c r="C20" s="41" t="s">
        <v>29</v>
      </c>
      <c r="D20" s="3">
        <v>2437.15</v>
      </c>
      <c r="E20" s="4">
        <v>4620.8500000000004</v>
      </c>
      <c r="F20" s="4">
        <f t="shared" si="0"/>
        <v>7058</v>
      </c>
      <c r="G20" s="19">
        <f t="shared" si="1"/>
        <v>2.313186328168172E-3</v>
      </c>
    </row>
    <row r="21" spans="2:7" ht="14.25" thickTop="1" thickBot="1" x14ac:dyDescent="0.25">
      <c r="B21" s="60"/>
      <c r="C21" s="41" t="s">
        <v>32</v>
      </c>
      <c r="D21" s="3">
        <v>21621.87</v>
      </c>
      <c r="E21" s="4"/>
      <c r="F21" s="4">
        <f t="shared" si="0"/>
        <v>21621.87</v>
      </c>
      <c r="G21" s="19">
        <f t="shared" si="1"/>
        <v>7.0863437338381345E-3</v>
      </c>
    </row>
    <row r="22" spans="2:7" ht="14.25" thickTop="1" thickBot="1" x14ac:dyDescent="0.25">
      <c r="B22" s="60"/>
      <c r="C22" s="41" t="s">
        <v>34</v>
      </c>
      <c r="D22" s="3"/>
      <c r="E22" s="4">
        <v>6991.17</v>
      </c>
      <c r="F22" s="4">
        <f t="shared" si="0"/>
        <v>6991.17</v>
      </c>
      <c r="G22" s="19">
        <f t="shared" si="1"/>
        <v>2.291283488509419E-3</v>
      </c>
    </row>
    <row r="23" spans="2:7" ht="14.25" thickTop="1" thickBot="1" x14ac:dyDescent="0.25">
      <c r="B23" s="60"/>
      <c r="C23" s="41" t="s">
        <v>35</v>
      </c>
      <c r="D23" s="3"/>
      <c r="E23" s="4">
        <v>115</v>
      </c>
      <c r="F23" s="4">
        <f t="shared" si="0"/>
        <v>115</v>
      </c>
      <c r="G23" s="19">
        <f t="shared" si="1"/>
        <v>3.7690057769812947E-5</v>
      </c>
    </row>
    <row r="24" spans="2:7" ht="14.25" thickTop="1" thickBot="1" x14ac:dyDescent="0.25">
      <c r="B24" s="60"/>
      <c r="C24" s="41" t="s">
        <v>37</v>
      </c>
      <c r="D24" s="3">
        <v>2864.49</v>
      </c>
      <c r="E24" s="4">
        <v>381.02</v>
      </c>
      <c r="F24" s="4">
        <f t="shared" si="0"/>
        <v>3245.5099999999998</v>
      </c>
      <c r="G24" s="19">
        <f t="shared" si="1"/>
        <v>1.0636822555870054E-3</v>
      </c>
    </row>
    <row r="25" spans="2:7" ht="14.25" thickTop="1" thickBot="1" x14ac:dyDescent="0.25">
      <c r="B25" s="60"/>
      <c r="C25" s="41" t="s">
        <v>42</v>
      </c>
      <c r="D25" s="3">
        <v>265.5</v>
      </c>
      <c r="E25" s="4"/>
      <c r="F25" s="4">
        <f t="shared" si="0"/>
        <v>265.5</v>
      </c>
      <c r="G25" s="19">
        <f t="shared" si="1"/>
        <v>8.7014872503350755E-5</v>
      </c>
    </row>
    <row r="26" spans="2:7" ht="14.25" thickTop="1" thickBot="1" x14ac:dyDescent="0.25">
      <c r="B26" s="60"/>
      <c r="C26" s="14" t="s">
        <v>48</v>
      </c>
      <c r="D26" s="15">
        <v>271875.78000000003</v>
      </c>
      <c r="E26" s="16">
        <v>65976.320000000007</v>
      </c>
      <c r="F26" s="16">
        <f t="shared" si="0"/>
        <v>337852.10000000003</v>
      </c>
      <c r="G26" s="47">
        <f t="shared" si="1"/>
        <v>0.11072752318828367</v>
      </c>
    </row>
    <row r="27" spans="2:7" ht="14.25" thickTop="1" thickBot="1" x14ac:dyDescent="0.25">
      <c r="B27" s="60"/>
      <c r="C27" s="41" t="s">
        <v>44</v>
      </c>
      <c r="D27" s="3">
        <v>3191.29</v>
      </c>
      <c r="E27" s="4">
        <v>3108.71</v>
      </c>
      <c r="F27" s="4">
        <f t="shared" si="0"/>
        <v>6300</v>
      </c>
      <c r="G27" s="19">
        <f t="shared" si="1"/>
        <v>2.0647596865201877E-3</v>
      </c>
    </row>
    <row r="28" spans="2:7" ht="14.25" thickTop="1" thickBot="1" x14ac:dyDescent="0.25">
      <c r="B28" s="60"/>
      <c r="C28" s="41" t="s">
        <v>56</v>
      </c>
      <c r="D28" s="3">
        <v>14579.63</v>
      </c>
      <c r="E28" s="4"/>
      <c r="F28" s="4">
        <f t="shared" si="0"/>
        <v>14579.63</v>
      </c>
      <c r="G28" s="19">
        <f t="shared" si="1"/>
        <v>4.7783225822825908E-3</v>
      </c>
    </row>
    <row r="29" spans="2:7" ht="14.25" thickTop="1" thickBot="1" x14ac:dyDescent="0.25">
      <c r="B29" s="60"/>
      <c r="C29" s="41" t="s">
        <v>57</v>
      </c>
      <c r="D29" s="3">
        <v>71312.13</v>
      </c>
      <c r="E29" s="4">
        <v>41099.599999999999</v>
      </c>
      <c r="F29" s="4">
        <f t="shared" si="0"/>
        <v>112411.73000000001</v>
      </c>
      <c r="G29" s="19">
        <f t="shared" si="1"/>
        <v>3.6841779110474919E-2</v>
      </c>
    </row>
    <row r="30" spans="2:7" ht="14.25" thickTop="1" thickBot="1" x14ac:dyDescent="0.25">
      <c r="B30" s="60"/>
      <c r="C30" s="14" t="s">
        <v>63</v>
      </c>
      <c r="D30" s="15">
        <v>315768.55</v>
      </c>
      <c r="E30" s="16">
        <v>72963.42</v>
      </c>
      <c r="F30" s="16">
        <f t="shared" si="0"/>
        <v>388731.97</v>
      </c>
      <c r="G30" s="47">
        <f t="shared" si="1"/>
        <v>0.12740287309802775</v>
      </c>
    </row>
    <row r="31" spans="2:7" ht="14.25" thickTop="1" thickBot="1" x14ac:dyDescent="0.25">
      <c r="B31" s="60"/>
      <c r="C31" s="41" t="s">
        <v>64</v>
      </c>
      <c r="D31" s="3">
        <v>547.84</v>
      </c>
      <c r="E31" s="4">
        <v>334.32</v>
      </c>
      <c r="F31" s="4">
        <f t="shared" si="0"/>
        <v>882.16000000000008</v>
      </c>
      <c r="G31" s="19">
        <f t="shared" si="1"/>
        <v>2.8911879445407126E-4</v>
      </c>
    </row>
    <row r="32" spans="2:7" ht="14.25" thickTop="1" thickBot="1" x14ac:dyDescent="0.25">
      <c r="B32" s="60"/>
      <c r="C32" s="41" t="s">
        <v>65</v>
      </c>
      <c r="D32" s="3"/>
      <c r="E32" s="4">
        <v>2072.2600000000002</v>
      </c>
      <c r="F32" s="4">
        <f t="shared" si="0"/>
        <v>2072.2600000000002</v>
      </c>
      <c r="G32" s="19">
        <f t="shared" si="1"/>
        <v>6.7916173142671809E-4</v>
      </c>
    </row>
    <row r="33" spans="2:7" ht="14.25" thickTop="1" thickBot="1" x14ac:dyDescent="0.25">
      <c r="B33" s="60"/>
      <c r="C33" s="41" t="s">
        <v>194</v>
      </c>
      <c r="D33" s="3">
        <v>1300</v>
      </c>
      <c r="E33" s="4"/>
      <c r="F33" s="4">
        <f t="shared" si="0"/>
        <v>1300</v>
      </c>
      <c r="G33" s="19">
        <f t="shared" si="1"/>
        <v>4.2606152261527678E-4</v>
      </c>
    </row>
    <row r="34" spans="2:7" ht="14.25" thickTop="1" thickBot="1" x14ac:dyDescent="0.25">
      <c r="B34" s="60"/>
      <c r="C34" s="41" t="s">
        <v>67</v>
      </c>
      <c r="D34" s="3">
        <v>12737.98</v>
      </c>
      <c r="E34" s="4">
        <v>4582.05</v>
      </c>
      <c r="F34" s="4">
        <f t="shared" si="0"/>
        <v>17320.03</v>
      </c>
      <c r="G34" s="19">
        <f t="shared" si="1"/>
        <v>5.6764602719555938E-3</v>
      </c>
    </row>
    <row r="35" spans="2:7" ht="14.25" thickTop="1" thickBot="1" x14ac:dyDescent="0.25">
      <c r="B35" s="60"/>
      <c r="C35" s="41" t="s">
        <v>70</v>
      </c>
      <c r="D35" s="3">
        <v>1136</v>
      </c>
      <c r="E35" s="4">
        <v>1317.75</v>
      </c>
      <c r="F35" s="4">
        <f t="shared" si="0"/>
        <v>2453.75</v>
      </c>
      <c r="G35" s="19">
        <f t="shared" si="1"/>
        <v>8.0419112393633493E-4</v>
      </c>
    </row>
    <row r="36" spans="2:7" ht="14.25" thickTop="1" thickBot="1" x14ac:dyDescent="0.25">
      <c r="B36" s="60"/>
      <c r="C36" s="41" t="s">
        <v>71</v>
      </c>
      <c r="D36" s="3">
        <v>382.94</v>
      </c>
      <c r="E36" s="4"/>
      <c r="F36" s="4">
        <f t="shared" si="0"/>
        <v>382.94</v>
      </c>
      <c r="G36" s="19">
        <f t="shared" si="1"/>
        <v>1.2550461497714931E-4</v>
      </c>
    </row>
    <row r="37" spans="2:7" ht="14.25" thickTop="1" thickBot="1" x14ac:dyDescent="0.25">
      <c r="B37" s="60"/>
      <c r="C37" s="41" t="s">
        <v>73</v>
      </c>
      <c r="D37" s="3">
        <v>102452.85</v>
      </c>
      <c r="E37" s="4">
        <v>20490.57</v>
      </c>
      <c r="F37" s="4">
        <f t="shared" si="0"/>
        <v>122943.42000000001</v>
      </c>
      <c r="G37" s="19">
        <f t="shared" si="1"/>
        <v>4.0293431323638058E-2</v>
      </c>
    </row>
    <row r="38" spans="2:7" ht="14.25" thickTop="1" thickBot="1" x14ac:dyDescent="0.25">
      <c r="B38" s="60"/>
      <c r="C38" s="14" t="s">
        <v>49</v>
      </c>
      <c r="D38" s="15">
        <v>226899.28</v>
      </c>
      <c r="E38" s="16">
        <v>74837.259999999995</v>
      </c>
      <c r="F38" s="16">
        <f t="shared" si="0"/>
        <v>301736.53999999998</v>
      </c>
      <c r="G38" s="47">
        <f t="shared" si="1"/>
        <v>9.8891022816204127E-2</v>
      </c>
    </row>
    <row r="39" spans="2:7" ht="14.25" thickTop="1" thickBot="1" x14ac:dyDescent="0.25">
      <c r="B39" s="60"/>
      <c r="C39" s="14" t="s">
        <v>46</v>
      </c>
      <c r="D39" s="15">
        <v>413110.17</v>
      </c>
      <c r="E39" s="16">
        <v>69615.55</v>
      </c>
      <c r="F39" s="16">
        <f t="shared" si="0"/>
        <v>482725.72</v>
      </c>
      <c r="G39" s="47">
        <f t="shared" si="1"/>
        <v>0.15820835020673521</v>
      </c>
    </row>
    <row r="40" spans="2:7" ht="14.25" thickTop="1" thickBot="1" x14ac:dyDescent="0.25">
      <c r="B40" s="60"/>
      <c r="C40" s="41" t="s">
        <v>75</v>
      </c>
      <c r="D40" s="3">
        <v>3461.05</v>
      </c>
      <c r="E40" s="4">
        <v>8976.14</v>
      </c>
      <c r="F40" s="4">
        <f t="shared" si="0"/>
        <v>12437.189999999999</v>
      </c>
      <c r="G40" s="19">
        <f t="shared" si="1"/>
        <v>4.0761600834273029E-3</v>
      </c>
    </row>
    <row r="41" spans="2:7" ht="14.25" thickTop="1" thickBot="1" x14ac:dyDescent="0.25">
      <c r="B41" s="60"/>
      <c r="C41" s="41" t="s">
        <v>76</v>
      </c>
      <c r="D41" s="3"/>
      <c r="E41" s="4">
        <v>2257.92</v>
      </c>
      <c r="F41" s="4">
        <f t="shared" si="0"/>
        <v>2257.92</v>
      </c>
      <c r="G41" s="19">
        <f t="shared" si="1"/>
        <v>7.4000987164883527E-4</v>
      </c>
    </row>
    <row r="42" spans="2:7" ht="14.25" thickTop="1" thickBot="1" x14ac:dyDescent="0.25">
      <c r="B42" s="60"/>
      <c r="C42" s="41" t="s">
        <v>196</v>
      </c>
      <c r="D42" s="3">
        <v>4834.91</v>
      </c>
      <c r="E42" s="4"/>
      <c r="F42" s="4">
        <f t="shared" si="0"/>
        <v>4834.91</v>
      </c>
      <c r="G42" s="19">
        <f t="shared" si="1"/>
        <v>1.5845916279290983E-3</v>
      </c>
    </row>
    <row r="43" spans="2:7" ht="14.25" thickTop="1" thickBot="1" x14ac:dyDescent="0.25">
      <c r="B43" s="60"/>
      <c r="C43" s="41" t="s">
        <v>85</v>
      </c>
      <c r="D43" s="3">
        <v>11143.5</v>
      </c>
      <c r="E43" s="4"/>
      <c r="F43" s="4">
        <f t="shared" si="0"/>
        <v>11143.5</v>
      </c>
      <c r="G43" s="19">
        <f t="shared" si="1"/>
        <v>3.6521665978948743E-3</v>
      </c>
    </row>
    <row r="44" spans="2:7" ht="14.25" thickTop="1" thickBot="1" x14ac:dyDescent="0.25">
      <c r="B44" s="60"/>
      <c r="C44" s="41" t="s">
        <v>89</v>
      </c>
      <c r="D44" s="3">
        <v>4190.37</v>
      </c>
      <c r="E44" s="4"/>
      <c r="F44" s="4">
        <f t="shared" si="0"/>
        <v>4190.37</v>
      </c>
      <c r="G44" s="19">
        <f t="shared" si="1"/>
        <v>1.3733503250164441E-3</v>
      </c>
    </row>
    <row r="45" spans="2:7" ht="14.25" thickTop="1" thickBot="1" x14ac:dyDescent="0.25">
      <c r="B45" s="60"/>
      <c r="C45" s="41" t="s">
        <v>94</v>
      </c>
      <c r="D45" s="3">
        <v>98.72</v>
      </c>
      <c r="E45" s="4">
        <v>56.05</v>
      </c>
      <c r="F45" s="4">
        <f t="shared" si="0"/>
        <v>154.76999999999998</v>
      </c>
      <c r="G45" s="19">
        <f t="shared" si="1"/>
        <v>5.0724262965512603E-5</v>
      </c>
    </row>
    <row r="46" spans="2:7" ht="14.25" thickTop="1" thickBot="1" x14ac:dyDescent="0.25">
      <c r="B46" s="60"/>
      <c r="C46" s="41" t="s">
        <v>95</v>
      </c>
      <c r="D46" s="3">
        <v>1382.18</v>
      </c>
      <c r="E46" s="4"/>
      <c r="F46" s="4">
        <f t="shared" si="0"/>
        <v>1382.18</v>
      </c>
      <c r="G46" s="19">
        <f t="shared" si="1"/>
        <v>4.529951656372179E-4</v>
      </c>
    </row>
    <row r="47" spans="2:7" ht="14.25" thickTop="1" thickBot="1" x14ac:dyDescent="0.25">
      <c r="B47" s="60"/>
      <c r="C47" s="41" t="s">
        <v>96</v>
      </c>
      <c r="D47" s="3">
        <v>51185.01</v>
      </c>
      <c r="E47" s="4"/>
      <c r="F47" s="4">
        <f t="shared" si="0"/>
        <v>51185.01</v>
      </c>
      <c r="G47" s="19">
        <f t="shared" si="1"/>
        <v>1.67753563812909E-2</v>
      </c>
    </row>
    <row r="48" spans="2:7" ht="14.25" thickTop="1" thickBot="1" x14ac:dyDescent="0.25">
      <c r="B48" s="60"/>
      <c r="C48" s="41" t="s">
        <v>97</v>
      </c>
      <c r="D48" s="3">
        <v>11843.37</v>
      </c>
      <c r="E48" s="4"/>
      <c r="F48" s="4">
        <f t="shared" si="0"/>
        <v>11843.37</v>
      </c>
      <c r="G48" s="19">
        <f t="shared" si="1"/>
        <v>3.8815417346893008E-3</v>
      </c>
    </row>
    <row r="49" spans="2:7" ht="14.25" thickTop="1" thickBot="1" x14ac:dyDescent="0.25">
      <c r="B49" s="60"/>
      <c r="C49" s="41" t="s">
        <v>199</v>
      </c>
      <c r="D49" s="3">
        <v>32456.46</v>
      </c>
      <c r="E49" s="4"/>
      <c r="F49" s="4">
        <f t="shared" si="0"/>
        <v>32456.46</v>
      </c>
      <c r="G49" s="19">
        <f t="shared" si="1"/>
        <v>1.0637268281770635E-2</v>
      </c>
    </row>
    <row r="50" spans="2:7" ht="14.25" thickTop="1" thickBot="1" x14ac:dyDescent="0.25">
      <c r="B50" s="60"/>
      <c r="C50" s="41" t="s">
        <v>98</v>
      </c>
      <c r="D50" s="3">
        <v>352.6</v>
      </c>
      <c r="E50" s="4"/>
      <c r="F50" s="4">
        <f t="shared" si="0"/>
        <v>352.6</v>
      </c>
      <c r="G50" s="19">
        <f t="shared" si="1"/>
        <v>1.1556099451857432E-4</v>
      </c>
    </row>
    <row r="51" spans="2:7" ht="14.25" thickTop="1" thickBot="1" x14ac:dyDescent="0.25">
      <c r="B51" s="60"/>
      <c r="C51" s="41" t="s">
        <v>76</v>
      </c>
      <c r="D51" s="3">
        <v>11210.23</v>
      </c>
      <c r="E51" s="4">
        <v>1317.79</v>
      </c>
      <c r="F51" s="4">
        <f t="shared" si="0"/>
        <v>12528.02</v>
      </c>
      <c r="G51" s="19">
        <f t="shared" si="1"/>
        <v>4.1059286742727999E-3</v>
      </c>
    </row>
    <row r="52" spans="2:7" ht="14.25" thickTop="1" thickBot="1" x14ac:dyDescent="0.25">
      <c r="B52" s="60" t="s">
        <v>102</v>
      </c>
      <c r="C52" s="41" t="s">
        <v>7</v>
      </c>
      <c r="D52" s="3">
        <v>94080</v>
      </c>
      <c r="E52" s="4"/>
      <c r="F52" s="4">
        <f t="shared" si="0"/>
        <v>94080</v>
      </c>
      <c r="G52" s="19">
        <f t="shared" si="1"/>
        <v>3.0833744652034801E-2</v>
      </c>
    </row>
    <row r="53" spans="2:7" ht="14.25" thickTop="1" thickBot="1" x14ac:dyDescent="0.25">
      <c r="B53" s="60"/>
      <c r="C53" s="14" t="s">
        <v>13</v>
      </c>
      <c r="D53" s="15">
        <v>125720.07</v>
      </c>
      <c r="E53" s="16">
        <v>150669.01</v>
      </c>
      <c r="F53" s="16">
        <f t="shared" si="0"/>
        <v>276389.08</v>
      </c>
      <c r="G53" s="47">
        <f t="shared" si="1"/>
        <v>9.0583655583873504E-2</v>
      </c>
    </row>
    <row r="54" spans="2:7" ht="14.25" thickTop="1" thickBot="1" x14ac:dyDescent="0.25">
      <c r="B54" s="60"/>
      <c r="C54" s="41" t="s">
        <v>15</v>
      </c>
      <c r="D54" s="3"/>
      <c r="E54" s="4">
        <v>997.45</v>
      </c>
      <c r="F54" s="4">
        <f t="shared" si="0"/>
        <v>997.45</v>
      </c>
      <c r="G54" s="19">
        <f t="shared" si="1"/>
        <v>3.2690389671739063E-4</v>
      </c>
    </row>
    <row r="55" spans="2:7" ht="14.25" thickTop="1" thickBot="1" x14ac:dyDescent="0.25">
      <c r="B55" s="60"/>
      <c r="C55" s="41" t="s">
        <v>29</v>
      </c>
      <c r="D55" s="3"/>
      <c r="E55" s="4">
        <v>50</v>
      </c>
      <c r="F55" s="4">
        <f t="shared" si="0"/>
        <v>50</v>
      </c>
      <c r="G55" s="19">
        <f t="shared" si="1"/>
        <v>1.6386981639049108E-5</v>
      </c>
    </row>
    <row r="56" spans="2:7" ht="14.25" thickTop="1" thickBot="1" x14ac:dyDescent="0.25">
      <c r="B56" s="60"/>
      <c r="C56" s="41" t="s">
        <v>103</v>
      </c>
      <c r="D56" s="3"/>
      <c r="E56" s="4">
        <v>87.5</v>
      </c>
      <c r="F56" s="4">
        <f t="shared" si="0"/>
        <v>87.5</v>
      </c>
      <c r="G56" s="19">
        <f t="shared" si="1"/>
        <v>2.8677217868335938E-5</v>
      </c>
    </row>
    <row r="57" spans="2:7" ht="14.25" thickTop="1" thickBot="1" x14ac:dyDescent="0.25">
      <c r="B57" s="60"/>
      <c r="C57" s="41" t="s">
        <v>57</v>
      </c>
      <c r="D57" s="3">
        <v>1002.25</v>
      </c>
      <c r="E57" s="4">
        <v>2426.9899999999998</v>
      </c>
      <c r="F57" s="4">
        <f t="shared" si="0"/>
        <v>3429.24</v>
      </c>
      <c r="G57" s="19">
        <f t="shared" si="1"/>
        <v>1.1238978583178552E-3</v>
      </c>
    </row>
    <row r="58" spans="2:7" ht="14.25" thickTop="1" thickBot="1" x14ac:dyDescent="0.25">
      <c r="B58" s="60"/>
      <c r="C58" s="41" t="s">
        <v>59</v>
      </c>
      <c r="D58" s="3"/>
      <c r="E58" s="4">
        <v>19450</v>
      </c>
      <c r="F58" s="4">
        <f t="shared" si="0"/>
        <v>19450</v>
      </c>
      <c r="G58" s="19">
        <f t="shared" si="1"/>
        <v>6.3745358575901028E-3</v>
      </c>
    </row>
    <row r="59" spans="2:7" ht="14.25" thickTop="1" thickBot="1" x14ac:dyDescent="0.25">
      <c r="B59" s="60"/>
      <c r="C59" s="14" t="s">
        <v>105</v>
      </c>
      <c r="D59" s="15">
        <v>24246.45</v>
      </c>
      <c r="E59" s="16">
        <v>171990.37</v>
      </c>
      <c r="F59" s="16">
        <f t="shared" si="0"/>
        <v>196236.82</v>
      </c>
      <c r="G59" s="47">
        <f t="shared" si="1"/>
        <v>6.4314583324907693E-2</v>
      </c>
    </row>
    <row r="60" spans="2:7" ht="14.25" thickTop="1" thickBot="1" x14ac:dyDescent="0.25">
      <c r="B60" s="60"/>
      <c r="C60" s="41" t="s">
        <v>106</v>
      </c>
      <c r="D60" s="3">
        <v>9202.49</v>
      </c>
      <c r="E60" s="4">
        <v>5904.09</v>
      </c>
      <c r="F60" s="4">
        <f t="shared" si="0"/>
        <v>15106.58</v>
      </c>
      <c r="G60" s="19">
        <f t="shared" si="1"/>
        <v>4.951024981776529E-3</v>
      </c>
    </row>
    <row r="61" spans="2:7" ht="14.25" thickTop="1" thickBot="1" x14ac:dyDescent="0.25">
      <c r="B61" s="60"/>
      <c r="C61" s="14" t="s">
        <v>46</v>
      </c>
      <c r="D61" s="15">
        <v>75309.67</v>
      </c>
      <c r="E61" s="16">
        <v>152259.12</v>
      </c>
      <c r="F61" s="16">
        <f t="shared" si="0"/>
        <v>227568.78999999998</v>
      </c>
      <c r="G61" s="47">
        <f t="shared" si="1"/>
        <v>7.4583311667012431E-2</v>
      </c>
    </row>
    <row r="62" spans="2:7" ht="13.5" thickTop="1" x14ac:dyDescent="0.2">
      <c r="B62" s="45"/>
      <c r="C62" s="20"/>
      <c r="D62" s="6">
        <v>2024341.58</v>
      </c>
      <c r="E62" s="7">
        <v>1026860.96</v>
      </c>
      <c r="F62" s="7">
        <f t="shared" si="0"/>
        <v>3051202.54</v>
      </c>
      <c r="G62" s="46">
        <f t="shared" si="1"/>
        <v>1</v>
      </c>
    </row>
  </sheetData>
  <mergeCells count="3">
    <mergeCell ref="B4:B51"/>
    <mergeCell ref="B52:B61"/>
    <mergeCell ref="B1:G1"/>
  </mergeCells>
  <conditionalFormatting sqref="G4:G61">
    <cfRule type="cellIs" dxfId="8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11356.35</v>
      </c>
      <c r="E4" s="4"/>
      <c r="F4" s="4">
        <f>SUM(D4,E4)</f>
        <v>11356.35</v>
      </c>
      <c r="G4" s="19">
        <f>F4/$F$68</f>
        <v>3.3633496323511019E-3</v>
      </c>
    </row>
    <row r="5" spans="2:7" ht="14.25" thickTop="1" thickBot="1" x14ac:dyDescent="0.25">
      <c r="B5" s="60"/>
      <c r="C5" s="41" t="s">
        <v>7</v>
      </c>
      <c r="D5" s="3">
        <v>13200</v>
      </c>
      <c r="E5" s="4"/>
      <c r="F5" s="4">
        <f t="shared" ref="F5:F67" si="0">SUM(D5,E5)</f>
        <v>13200</v>
      </c>
      <c r="G5" s="19">
        <f t="shared" ref="G5:G68" si="1">F5/$F$68</f>
        <v>3.909373623306304E-3</v>
      </c>
    </row>
    <row r="6" spans="2:7" ht="14.25" thickTop="1" thickBot="1" x14ac:dyDescent="0.25">
      <c r="B6" s="60"/>
      <c r="C6" s="41" t="s">
        <v>8</v>
      </c>
      <c r="D6" s="3">
        <v>53400</v>
      </c>
      <c r="E6" s="4"/>
      <c r="F6" s="4">
        <f t="shared" si="0"/>
        <v>53400</v>
      </c>
      <c r="G6" s="19">
        <f t="shared" si="1"/>
        <v>1.5815193294284595E-2</v>
      </c>
    </row>
    <row r="7" spans="2:7" ht="14.25" thickTop="1" thickBot="1" x14ac:dyDescent="0.25">
      <c r="B7" s="60"/>
      <c r="C7" s="41" t="s">
        <v>187</v>
      </c>
      <c r="D7" s="3">
        <v>179.9</v>
      </c>
      <c r="E7" s="4"/>
      <c r="F7" s="4">
        <f t="shared" si="0"/>
        <v>179.9</v>
      </c>
      <c r="G7" s="19">
        <f t="shared" si="1"/>
        <v>5.3280023850970005E-5</v>
      </c>
    </row>
    <row r="8" spans="2:7" ht="14.25" thickTop="1" thickBot="1" x14ac:dyDescent="0.25">
      <c r="B8" s="60"/>
      <c r="C8" s="41" t="s">
        <v>11</v>
      </c>
      <c r="D8" s="3">
        <v>11440</v>
      </c>
      <c r="E8" s="4"/>
      <c r="F8" s="4">
        <f t="shared" si="0"/>
        <v>11440</v>
      </c>
      <c r="G8" s="19">
        <f t="shared" si="1"/>
        <v>3.3881238068654636E-3</v>
      </c>
    </row>
    <row r="9" spans="2:7" ht="14.25" thickTop="1" thickBot="1" x14ac:dyDescent="0.25">
      <c r="B9" s="60"/>
      <c r="C9" s="14" t="s">
        <v>12</v>
      </c>
      <c r="D9" s="15">
        <v>123193.72</v>
      </c>
      <c r="E9" s="16">
        <v>51369.599999999999</v>
      </c>
      <c r="F9" s="16">
        <f t="shared" si="0"/>
        <v>174563.32</v>
      </c>
      <c r="G9" s="47">
        <f t="shared" si="1"/>
        <v>5.1699487788240746E-2</v>
      </c>
    </row>
    <row r="10" spans="2:7" ht="14.25" thickTop="1" thickBot="1" x14ac:dyDescent="0.25">
      <c r="B10" s="60"/>
      <c r="C10" s="41" t="s">
        <v>13</v>
      </c>
      <c r="D10" s="3">
        <v>4907.8</v>
      </c>
      <c r="E10" s="4">
        <v>26044.880000000001</v>
      </c>
      <c r="F10" s="4">
        <f t="shared" si="0"/>
        <v>30952.68</v>
      </c>
      <c r="G10" s="19">
        <f t="shared" si="1"/>
        <v>9.1670902092909519E-3</v>
      </c>
    </row>
    <row r="11" spans="2:7" ht="14.25" thickTop="1" thickBot="1" x14ac:dyDescent="0.25">
      <c r="B11" s="60"/>
      <c r="C11" s="41" t="s">
        <v>14</v>
      </c>
      <c r="D11" s="3">
        <v>4080</v>
      </c>
      <c r="E11" s="4">
        <v>19823.12</v>
      </c>
      <c r="F11" s="4">
        <f t="shared" si="0"/>
        <v>23903.119999999999</v>
      </c>
      <c r="G11" s="19">
        <f t="shared" si="1"/>
        <v>7.0792596092973774E-3</v>
      </c>
    </row>
    <row r="12" spans="2:7" ht="14.25" thickTop="1" thickBot="1" x14ac:dyDescent="0.25">
      <c r="B12" s="60"/>
      <c r="C12" s="41" t="s">
        <v>17</v>
      </c>
      <c r="D12" s="3">
        <v>6103.35</v>
      </c>
      <c r="E12" s="4"/>
      <c r="F12" s="4">
        <f t="shared" si="0"/>
        <v>6103.35</v>
      </c>
      <c r="G12" s="19">
        <f t="shared" si="1"/>
        <v>1.8075966290762523E-3</v>
      </c>
    </row>
    <row r="13" spans="2:7" ht="14.25" thickTop="1" thickBot="1" x14ac:dyDescent="0.25">
      <c r="B13" s="60"/>
      <c r="C13" s="41" t="s">
        <v>18</v>
      </c>
      <c r="D13" s="3">
        <v>3917.15</v>
      </c>
      <c r="E13" s="4">
        <v>1645.06</v>
      </c>
      <c r="F13" s="4">
        <f t="shared" si="0"/>
        <v>5562.21</v>
      </c>
      <c r="G13" s="19">
        <f t="shared" si="1"/>
        <v>1.6473300804007998E-3</v>
      </c>
    </row>
    <row r="14" spans="2:7" ht="14.25" thickTop="1" thickBot="1" x14ac:dyDescent="0.25">
      <c r="B14" s="60"/>
      <c r="C14" s="41" t="s">
        <v>20</v>
      </c>
      <c r="D14" s="3">
        <v>7474.18</v>
      </c>
      <c r="E14" s="4"/>
      <c r="F14" s="4">
        <f t="shared" si="0"/>
        <v>7474.18</v>
      </c>
      <c r="G14" s="19">
        <f t="shared" si="1"/>
        <v>2.2135880415032963E-3</v>
      </c>
    </row>
    <row r="15" spans="2:7" ht="14.25" thickTop="1" thickBot="1" x14ac:dyDescent="0.25">
      <c r="B15" s="60"/>
      <c r="C15" s="41" t="s">
        <v>21</v>
      </c>
      <c r="D15" s="3"/>
      <c r="E15" s="4">
        <v>2593.4</v>
      </c>
      <c r="F15" s="4">
        <f t="shared" si="0"/>
        <v>2593.4</v>
      </c>
      <c r="G15" s="19">
        <f t="shared" si="1"/>
        <v>7.6807345111231588E-4</v>
      </c>
    </row>
    <row r="16" spans="2:7" ht="14.25" thickTop="1" thickBot="1" x14ac:dyDescent="0.25">
      <c r="B16" s="60"/>
      <c r="C16" s="41" t="s">
        <v>22</v>
      </c>
      <c r="D16" s="3">
        <v>2116.34</v>
      </c>
      <c r="E16" s="4">
        <v>562.32000000000005</v>
      </c>
      <c r="F16" s="4">
        <f t="shared" si="0"/>
        <v>2678.6600000000003</v>
      </c>
      <c r="G16" s="19">
        <f t="shared" si="1"/>
        <v>7.933244507428534E-4</v>
      </c>
    </row>
    <row r="17" spans="2:7" ht="14.25" thickTop="1" thickBot="1" x14ac:dyDescent="0.25">
      <c r="B17" s="60"/>
      <c r="C17" s="41" t="s">
        <v>23</v>
      </c>
      <c r="D17" s="3">
        <v>5028.8900000000003</v>
      </c>
      <c r="E17" s="4">
        <v>9664.06</v>
      </c>
      <c r="F17" s="4">
        <f t="shared" si="0"/>
        <v>14692.95</v>
      </c>
      <c r="G17" s="19">
        <f t="shared" si="1"/>
        <v>4.3515326650422998E-3</v>
      </c>
    </row>
    <row r="18" spans="2:7" ht="14.25" thickTop="1" thickBot="1" x14ac:dyDescent="0.25">
      <c r="B18" s="60"/>
      <c r="C18" s="41" t="s">
        <v>24</v>
      </c>
      <c r="D18" s="3"/>
      <c r="E18" s="4">
        <v>389.5</v>
      </c>
      <c r="F18" s="4">
        <f t="shared" si="0"/>
        <v>389.5</v>
      </c>
      <c r="G18" s="19">
        <f t="shared" si="1"/>
        <v>1.1535613835437919E-4</v>
      </c>
    </row>
    <row r="19" spans="2:7" ht="14.25" thickTop="1" thickBot="1" x14ac:dyDescent="0.25">
      <c r="B19" s="60"/>
      <c r="C19" s="41" t="s">
        <v>25</v>
      </c>
      <c r="D19" s="3">
        <v>3399.8</v>
      </c>
      <c r="E19" s="4">
        <v>181.56</v>
      </c>
      <c r="F19" s="4">
        <f t="shared" si="0"/>
        <v>3581.36</v>
      </c>
      <c r="G19" s="19">
        <f t="shared" si="1"/>
        <v>1.0606722969366867E-3</v>
      </c>
    </row>
    <row r="20" spans="2:7" ht="14.25" thickTop="1" thickBot="1" x14ac:dyDescent="0.25">
      <c r="B20" s="60"/>
      <c r="C20" s="41" t="s">
        <v>27</v>
      </c>
      <c r="D20" s="3">
        <v>39751.5</v>
      </c>
      <c r="E20" s="4">
        <v>294.07</v>
      </c>
      <c r="F20" s="4">
        <f t="shared" si="0"/>
        <v>40045.57</v>
      </c>
      <c r="G20" s="19">
        <f t="shared" si="1"/>
        <v>1.1860082961232289E-2</v>
      </c>
    </row>
    <row r="21" spans="2:7" ht="14.25" thickTop="1" thickBot="1" x14ac:dyDescent="0.25">
      <c r="B21" s="60"/>
      <c r="C21" s="41" t="s">
        <v>28</v>
      </c>
      <c r="D21" s="3">
        <v>282</v>
      </c>
      <c r="E21" s="4"/>
      <c r="F21" s="4">
        <f t="shared" si="0"/>
        <v>282</v>
      </c>
      <c r="G21" s="19">
        <f t="shared" si="1"/>
        <v>8.3518436497907408E-5</v>
      </c>
    </row>
    <row r="22" spans="2:7" ht="14.25" thickTop="1" thickBot="1" x14ac:dyDescent="0.25">
      <c r="B22" s="60"/>
      <c r="C22" s="41" t="s">
        <v>29</v>
      </c>
      <c r="D22" s="3">
        <v>7718.26</v>
      </c>
      <c r="E22" s="4"/>
      <c r="F22" s="4">
        <f t="shared" si="0"/>
        <v>7718.26</v>
      </c>
      <c r="G22" s="19">
        <f t="shared" si="1"/>
        <v>2.2858759137742513E-3</v>
      </c>
    </row>
    <row r="23" spans="2:7" ht="14.25" thickTop="1" thickBot="1" x14ac:dyDescent="0.25">
      <c r="B23" s="60"/>
      <c r="C23" s="41" t="s">
        <v>30</v>
      </c>
      <c r="D23" s="3">
        <v>799.8</v>
      </c>
      <c r="E23" s="4"/>
      <c r="F23" s="4">
        <f t="shared" si="0"/>
        <v>799.8</v>
      </c>
      <c r="G23" s="19">
        <f t="shared" si="1"/>
        <v>2.3687250181215013E-4</v>
      </c>
    </row>
    <row r="24" spans="2:7" ht="14.25" thickTop="1" thickBot="1" x14ac:dyDescent="0.25">
      <c r="B24" s="60"/>
      <c r="C24" s="41" t="s">
        <v>32</v>
      </c>
      <c r="D24" s="3">
        <v>30311.1</v>
      </c>
      <c r="E24" s="4"/>
      <c r="F24" s="4">
        <f t="shared" si="0"/>
        <v>30311.1</v>
      </c>
      <c r="G24" s="19">
        <f t="shared" si="1"/>
        <v>8.9770768813181596E-3</v>
      </c>
    </row>
    <row r="25" spans="2:7" ht="14.25" thickTop="1" thickBot="1" x14ac:dyDescent="0.25">
      <c r="B25" s="60"/>
      <c r="C25" s="41" t="s">
        <v>34</v>
      </c>
      <c r="D25" s="3">
        <v>55.6</v>
      </c>
      <c r="E25" s="4"/>
      <c r="F25" s="4">
        <f t="shared" si="0"/>
        <v>55.6</v>
      </c>
      <c r="G25" s="19">
        <f t="shared" si="1"/>
        <v>1.6466755564835644E-5</v>
      </c>
    </row>
    <row r="26" spans="2:7" ht="14.25" thickTop="1" thickBot="1" x14ac:dyDescent="0.25">
      <c r="B26" s="60"/>
      <c r="C26" s="41" t="s">
        <v>36</v>
      </c>
      <c r="D26" s="3">
        <v>318.72000000000003</v>
      </c>
      <c r="E26" s="4"/>
      <c r="F26" s="4">
        <f t="shared" si="0"/>
        <v>318.72000000000003</v>
      </c>
      <c r="G26" s="19">
        <f t="shared" si="1"/>
        <v>9.4393603122741314E-5</v>
      </c>
    </row>
    <row r="27" spans="2:7" ht="14.25" thickTop="1" thickBot="1" x14ac:dyDescent="0.25">
      <c r="B27" s="60"/>
      <c r="C27" s="41" t="s">
        <v>37</v>
      </c>
      <c r="D27" s="3">
        <v>3505.78</v>
      </c>
      <c r="E27" s="4">
        <v>629.84</v>
      </c>
      <c r="F27" s="4">
        <f t="shared" si="0"/>
        <v>4135.62</v>
      </c>
      <c r="G27" s="19">
        <f t="shared" si="1"/>
        <v>1.2248245260619709E-3</v>
      </c>
    </row>
    <row r="28" spans="2:7" ht="14.25" thickTop="1" thickBot="1" x14ac:dyDescent="0.25">
      <c r="B28" s="60"/>
      <c r="C28" s="41" t="s">
        <v>40</v>
      </c>
      <c r="D28" s="3"/>
      <c r="E28" s="4">
        <v>3396.06</v>
      </c>
      <c r="F28" s="4">
        <f t="shared" si="0"/>
        <v>3396.06</v>
      </c>
      <c r="G28" s="19">
        <f t="shared" si="1"/>
        <v>1.0057929838761823E-3</v>
      </c>
    </row>
    <row r="29" spans="2:7" ht="14.25" thickTop="1" thickBot="1" x14ac:dyDescent="0.25">
      <c r="B29" s="60"/>
      <c r="C29" s="41" t="s">
        <v>42</v>
      </c>
      <c r="D29" s="3">
        <v>354</v>
      </c>
      <c r="E29" s="4"/>
      <c r="F29" s="4">
        <f t="shared" si="0"/>
        <v>354</v>
      </c>
      <c r="G29" s="19">
        <f t="shared" si="1"/>
        <v>1.048422926250327E-4</v>
      </c>
    </row>
    <row r="30" spans="2:7" ht="14.25" thickTop="1" thickBot="1" x14ac:dyDescent="0.25">
      <c r="B30" s="60"/>
      <c r="C30" s="14" t="s">
        <v>48</v>
      </c>
      <c r="D30" s="15">
        <v>355332.18</v>
      </c>
      <c r="E30" s="16"/>
      <c r="F30" s="16">
        <f t="shared" si="0"/>
        <v>355332.18</v>
      </c>
      <c r="G30" s="47">
        <f t="shared" si="1"/>
        <v>0.10523683727302482</v>
      </c>
    </row>
    <row r="31" spans="2:7" ht="14.25" thickTop="1" thickBot="1" x14ac:dyDescent="0.25">
      <c r="B31" s="60"/>
      <c r="C31" s="14" t="s">
        <v>49</v>
      </c>
      <c r="D31" s="15">
        <v>361883.76</v>
      </c>
      <c r="E31" s="16"/>
      <c r="F31" s="16">
        <f t="shared" si="0"/>
        <v>361883.76</v>
      </c>
      <c r="G31" s="47">
        <f t="shared" si="1"/>
        <v>0.1071771837914325</v>
      </c>
    </row>
    <row r="32" spans="2:7" ht="14.25" thickTop="1" thickBot="1" x14ac:dyDescent="0.25">
      <c r="B32" s="60"/>
      <c r="C32" s="14" t="s">
        <v>50</v>
      </c>
      <c r="D32" s="15">
        <v>222555.72</v>
      </c>
      <c r="E32" s="16"/>
      <c r="F32" s="16">
        <f t="shared" si="0"/>
        <v>222555.72</v>
      </c>
      <c r="G32" s="47">
        <f t="shared" si="1"/>
        <v>6.5913141021510857E-2</v>
      </c>
    </row>
    <row r="33" spans="2:7" ht="14.25" thickTop="1" thickBot="1" x14ac:dyDescent="0.25">
      <c r="B33" s="60"/>
      <c r="C33" s="14" t="s">
        <v>51</v>
      </c>
      <c r="D33" s="15">
        <v>198994.42</v>
      </c>
      <c r="E33" s="16"/>
      <c r="F33" s="16">
        <f t="shared" si="0"/>
        <v>198994.42</v>
      </c>
      <c r="G33" s="47">
        <f t="shared" si="1"/>
        <v>5.8935116419177008E-2</v>
      </c>
    </row>
    <row r="34" spans="2:7" ht="14.25" thickTop="1" thickBot="1" x14ac:dyDescent="0.25">
      <c r="B34" s="60"/>
      <c r="C34" s="41" t="s">
        <v>56</v>
      </c>
      <c r="D34" s="3">
        <v>4170</v>
      </c>
      <c r="E34" s="4">
        <v>52612.55</v>
      </c>
      <c r="F34" s="4">
        <f t="shared" si="0"/>
        <v>56782.55</v>
      </c>
      <c r="G34" s="19">
        <f t="shared" si="1"/>
        <v>1.6816985093490257E-2</v>
      </c>
    </row>
    <row r="35" spans="2:7" ht="14.25" thickTop="1" thickBot="1" x14ac:dyDescent="0.25">
      <c r="B35" s="60"/>
      <c r="C35" s="41" t="s">
        <v>57</v>
      </c>
      <c r="D35" s="3">
        <v>6527.86</v>
      </c>
      <c r="E35" s="4">
        <v>30694.87</v>
      </c>
      <c r="F35" s="4">
        <f t="shared" si="0"/>
        <v>37222.729999999996</v>
      </c>
      <c r="G35" s="19">
        <f t="shared" si="1"/>
        <v>1.1024057488594866E-2</v>
      </c>
    </row>
    <row r="36" spans="2:7" ht="14.25" thickTop="1" thickBot="1" x14ac:dyDescent="0.25">
      <c r="B36" s="60"/>
      <c r="C36" s="41" t="s">
        <v>61</v>
      </c>
      <c r="D36" s="3"/>
      <c r="E36" s="4">
        <v>6435.75</v>
      </c>
      <c r="F36" s="4">
        <f t="shared" si="0"/>
        <v>6435.75</v>
      </c>
      <c r="G36" s="19">
        <f t="shared" si="1"/>
        <v>1.9060417648631475E-3</v>
      </c>
    </row>
    <row r="37" spans="2:7" ht="14.25" thickTop="1" thickBot="1" x14ac:dyDescent="0.25">
      <c r="B37" s="60"/>
      <c r="C37" s="41" t="s">
        <v>63</v>
      </c>
      <c r="D37" s="3">
        <v>140749.26999999999</v>
      </c>
      <c r="E37" s="4">
        <v>5066.5200000000004</v>
      </c>
      <c r="F37" s="4">
        <f t="shared" si="0"/>
        <v>145815.78999999998</v>
      </c>
      <c r="G37" s="19">
        <f t="shared" si="1"/>
        <v>4.3185485097543261E-2</v>
      </c>
    </row>
    <row r="38" spans="2:7" ht="14.25" thickTop="1" thickBot="1" x14ac:dyDescent="0.25">
      <c r="B38" s="60"/>
      <c r="C38" s="41" t="s">
        <v>64</v>
      </c>
      <c r="D38" s="3">
        <v>3893.53</v>
      </c>
      <c r="E38" s="4">
        <v>203.12</v>
      </c>
      <c r="F38" s="4">
        <f t="shared" si="0"/>
        <v>4096.6500000000005</v>
      </c>
      <c r="G38" s="19">
        <f t="shared" si="1"/>
        <v>1.2132829889331645E-3</v>
      </c>
    </row>
    <row r="39" spans="2:7" ht="14.25" thickTop="1" thickBot="1" x14ac:dyDescent="0.25">
      <c r="B39" s="60"/>
      <c r="C39" s="41" t="s">
        <v>65</v>
      </c>
      <c r="D39" s="3">
        <v>1009.35</v>
      </c>
      <c r="E39" s="4">
        <v>2383.8000000000002</v>
      </c>
      <c r="F39" s="4">
        <f t="shared" si="0"/>
        <v>3393.15</v>
      </c>
      <c r="G39" s="19">
        <f t="shared" si="1"/>
        <v>1.0049311446910444E-3</v>
      </c>
    </row>
    <row r="40" spans="2:7" ht="14.25" thickTop="1" thickBot="1" x14ac:dyDescent="0.25">
      <c r="B40" s="60"/>
      <c r="C40" s="41" t="s">
        <v>67</v>
      </c>
      <c r="D40" s="3"/>
      <c r="E40" s="4">
        <v>9458.89</v>
      </c>
      <c r="F40" s="4">
        <f t="shared" si="0"/>
        <v>9458.89</v>
      </c>
      <c r="G40" s="19">
        <f t="shared" si="1"/>
        <v>2.8013890205875577E-3</v>
      </c>
    </row>
    <row r="41" spans="2:7" ht="14.25" thickTop="1" thickBot="1" x14ac:dyDescent="0.25">
      <c r="B41" s="60"/>
      <c r="C41" s="41" t="s">
        <v>71</v>
      </c>
      <c r="D41" s="3">
        <v>352.32</v>
      </c>
      <c r="E41" s="4"/>
      <c r="F41" s="4">
        <f t="shared" si="0"/>
        <v>352.32</v>
      </c>
      <c r="G41" s="19">
        <f t="shared" si="1"/>
        <v>1.0434473598206644E-4</v>
      </c>
    </row>
    <row r="42" spans="2:7" ht="14.25" thickTop="1" thickBot="1" x14ac:dyDescent="0.25">
      <c r="B42" s="60"/>
      <c r="C42" s="41" t="s">
        <v>49</v>
      </c>
      <c r="D42" s="3">
        <v>3361.24</v>
      </c>
      <c r="E42" s="4"/>
      <c r="F42" s="4">
        <f t="shared" si="0"/>
        <v>3361.24</v>
      </c>
      <c r="G42" s="19">
        <f t="shared" si="1"/>
        <v>9.9548053012136974E-4</v>
      </c>
    </row>
    <row r="43" spans="2:7" ht="14.25" thickTop="1" thickBot="1" x14ac:dyDescent="0.25">
      <c r="B43" s="60"/>
      <c r="C43" s="41" t="s">
        <v>75</v>
      </c>
      <c r="D43" s="3">
        <v>12110</v>
      </c>
      <c r="E43" s="4"/>
      <c r="F43" s="4">
        <f t="shared" si="0"/>
        <v>12110</v>
      </c>
      <c r="G43" s="19">
        <f t="shared" si="1"/>
        <v>3.5865541347151015E-3</v>
      </c>
    </row>
    <row r="44" spans="2:7" ht="14.25" thickTop="1" thickBot="1" x14ac:dyDescent="0.25">
      <c r="B44" s="60"/>
      <c r="C44" s="41" t="s">
        <v>80</v>
      </c>
      <c r="D44" s="3">
        <v>11429</v>
      </c>
      <c r="E44" s="4"/>
      <c r="F44" s="4">
        <f t="shared" si="0"/>
        <v>11429</v>
      </c>
      <c r="G44" s="19">
        <f t="shared" si="1"/>
        <v>3.3848659955127082E-3</v>
      </c>
    </row>
    <row r="45" spans="2:7" ht="14.25" thickTop="1" thickBot="1" x14ac:dyDescent="0.25">
      <c r="B45" s="60"/>
      <c r="C45" s="41" t="s">
        <v>84</v>
      </c>
      <c r="D45" s="3">
        <v>37591.47</v>
      </c>
      <c r="E45" s="4">
        <v>6570.5</v>
      </c>
      <c r="F45" s="4">
        <f t="shared" si="0"/>
        <v>44161.97</v>
      </c>
      <c r="G45" s="19">
        <f t="shared" si="1"/>
        <v>1.3079215202366993E-2</v>
      </c>
    </row>
    <row r="46" spans="2:7" ht="14.25" thickTop="1" thickBot="1" x14ac:dyDescent="0.25">
      <c r="B46" s="60"/>
      <c r="C46" s="41" t="s">
        <v>94</v>
      </c>
      <c r="D46" s="3"/>
      <c r="E46" s="4">
        <v>440.33</v>
      </c>
      <c r="F46" s="4">
        <f t="shared" si="0"/>
        <v>440.33</v>
      </c>
      <c r="G46" s="19">
        <f t="shared" si="1"/>
        <v>1.3041018845079278E-4</v>
      </c>
    </row>
    <row r="47" spans="2:7" ht="14.25" thickTop="1" thickBot="1" x14ac:dyDescent="0.25">
      <c r="B47" s="60"/>
      <c r="C47" s="41" t="s">
        <v>197</v>
      </c>
      <c r="D47" s="3">
        <v>1826.09</v>
      </c>
      <c r="E47" s="4"/>
      <c r="F47" s="4">
        <f t="shared" si="0"/>
        <v>1826.09</v>
      </c>
      <c r="G47" s="19">
        <f t="shared" si="1"/>
        <v>5.4082333937753092E-4</v>
      </c>
    </row>
    <row r="48" spans="2:7" ht="14.25" thickTop="1" thickBot="1" x14ac:dyDescent="0.25">
      <c r="B48" s="60"/>
      <c r="C48" s="41" t="s">
        <v>96</v>
      </c>
      <c r="D48" s="3">
        <v>132754.60999999999</v>
      </c>
      <c r="E48" s="4"/>
      <c r="F48" s="4">
        <f t="shared" si="0"/>
        <v>132754.60999999999</v>
      </c>
      <c r="G48" s="19">
        <f t="shared" si="1"/>
        <v>3.9317225053508729E-2</v>
      </c>
    </row>
    <row r="49" spans="2:7" ht="14.25" thickTop="1" thickBot="1" x14ac:dyDescent="0.25">
      <c r="B49" s="60"/>
      <c r="C49" s="41" t="s">
        <v>198</v>
      </c>
      <c r="D49" s="3">
        <v>989.86</v>
      </c>
      <c r="E49" s="4"/>
      <c r="F49" s="4">
        <f t="shared" si="0"/>
        <v>989.86</v>
      </c>
      <c r="G49" s="19">
        <f t="shared" si="1"/>
        <v>2.931615586943923E-4</v>
      </c>
    </row>
    <row r="50" spans="2:7" ht="14.25" thickTop="1" thickBot="1" x14ac:dyDescent="0.25">
      <c r="B50" s="60"/>
      <c r="C50" s="41" t="s">
        <v>97</v>
      </c>
      <c r="D50" s="3">
        <v>2488.5300000000002</v>
      </c>
      <c r="E50" s="4"/>
      <c r="F50" s="4">
        <f t="shared" si="0"/>
        <v>2488.5300000000002</v>
      </c>
      <c r="G50" s="19">
        <f t="shared" si="1"/>
        <v>7.3701466233382106E-4</v>
      </c>
    </row>
    <row r="51" spans="2:7" ht="14.25" thickTop="1" thickBot="1" x14ac:dyDescent="0.25">
      <c r="B51" s="60"/>
      <c r="C51" s="41" t="s">
        <v>76</v>
      </c>
      <c r="D51" s="3">
        <v>6548.63</v>
      </c>
      <c r="E51" s="4">
        <v>1569.53</v>
      </c>
      <c r="F51" s="4">
        <f t="shared" si="0"/>
        <v>8118.16</v>
      </c>
      <c r="G51" s="19">
        <f t="shared" si="1"/>
        <v>2.4043121646803263E-3</v>
      </c>
    </row>
    <row r="52" spans="2:7" ht="14.25" thickTop="1" thickBot="1" x14ac:dyDescent="0.25">
      <c r="B52" s="60"/>
      <c r="C52" s="41" t="s">
        <v>90</v>
      </c>
      <c r="D52" s="3">
        <v>50.24</v>
      </c>
      <c r="E52" s="4">
        <v>536.05999999999995</v>
      </c>
      <c r="F52" s="4">
        <f t="shared" si="0"/>
        <v>586.29999999999995</v>
      </c>
      <c r="G52" s="19">
        <f t="shared" si="1"/>
        <v>1.7364134510185498E-4</v>
      </c>
    </row>
    <row r="53" spans="2:7" ht="14.25" thickTop="1" thickBot="1" x14ac:dyDescent="0.25">
      <c r="B53" s="60"/>
      <c r="C53" s="41" t="s">
        <v>91</v>
      </c>
      <c r="D53" s="3">
        <v>0</v>
      </c>
      <c r="E53" s="4"/>
      <c r="F53" s="4">
        <f t="shared" si="0"/>
        <v>0</v>
      </c>
      <c r="G53" s="19">
        <f t="shared" si="1"/>
        <v>0</v>
      </c>
    </row>
    <row r="54" spans="2:7" ht="14.25" thickTop="1" thickBot="1" x14ac:dyDescent="0.25">
      <c r="B54" s="60"/>
      <c r="C54" s="41" t="s">
        <v>92</v>
      </c>
      <c r="D54" s="3">
        <v>0</v>
      </c>
      <c r="E54" s="4"/>
      <c r="F54" s="4">
        <f t="shared" si="0"/>
        <v>0</v>
      </c>
      <c r="G54" s="19">
        <f t="shared" si="1"/>
        <v>0</v>
      </c>
    </row>
    <row r="55" spans="2:7" ht="14.25" thickTop="1" thickBot="1" x14ac:dyDescent="0.25">
      <c r="B55" s="60" t="s">
        <v>102</v>
      </c>
      <c r="C55" s="14" t="s">
        <v>7</v>
      </c>
      <c r="D55" s="15">
        <v>303190</v>
      </c>
      <c r="E55" s="16"/>
      <c r="F55" s="16">
        <f t="shared" si="0"/>
        <v>303190</v>
      </c>
      <c r="G55" s="47">
        <f t="shared" si="1"/>
        <v>8.9794165821987751E-2</v>
      </c>
    </row>
    <row r="56" spans="2:7" ht="14.25" thickTop="1" thickBot="1" x14ac:dyDescent="0.25">
      <c r="B56" s="60"/>
      <c r="C56" s="41" t="s">
        <v>11</v>
      </c>
      <c r="D56" s="3">
        <v>17500</v>
      </c>
      <c r="E56" s="4"/>
      <c r="F56" s="4">
        <f t="shared" si="0"/>
        <v>17500</v>
      </c>
      <c r="G56" s="19">
        <f t="shared" si="1"/>
        <v>5.1828816975651761E-3</v>
      </c>
    </row>
    <row r="57" spans="2:7" ht="14.25" thickTop="1" thickBot="1" x14ac:dyDescent="0.25">
      <c r="B57" s="60"/>
      <c r="C57" s="41" t="s">
        <v>13</v>
      </c>
      <c r="D57" s="3">
        <v>91115.06</v>
      </c>
      <c r="E57" s="4">
        <v>10439.49</v>
      </c>
      <c r="F57" s="4">
        <f t="shared" si="0"/>
        <v>101554.55</v>
      </c>
      <c r="G57" s="19">
        <f t="shared" si="1"/>
        <v>3.0076869628541003E-2</v>
      </c>
    </row>
    <row r="58" spans="2:7" ht="14.25" thickTop="1" thickBot="1" x14ac:dyDescent="0.25">
      <c r="B58" s="60"/>
      <c r="C58" s="41" t="s">
        <v>15</v>
      </c>
      <c r="D58" s="3">
        <v>12385.05</v>
      </c>
      <c r="E58" s="4"/>
      <c r="F58" s="4">
        <f t="shared" si="0"/>
        <v>12385.05</v>
      </c>
      <c r="G58" s="19">
        <f t="shared" si="1"/>
        <v>3.6680142267674042E-3</v>
      </c>
    </row>
    <row r="59" spans="2:7" ht="14.25" thickTop="1" thickBot="1" x14ac:dyDescent="0.25">
      <c r="B59" s="60"/>
      <c r="C59" s="41" t="s">
        <v>23</v>
      </c>
      <c r="D59" s="3">
        <v>2019.4</v>
      </c>
      <c r="E59" s="4">
        <v>5098.6400000000003</v>
      </c>
      <c r="F59" s="4">
        <f t="shared" si="0"/>
        <v>7118.0400000000009</v>
      </c>
      <c r="G59" s="19">
        <f t="shared" si="1"/>
        <v>2.1081119564878188E-3</v>
      </c>
    </row>
    <row r="60" spans="2:7" ht="14.25" thickTop="1" thickBot="1" x14ac:dyDescent="0.25">
      <c r="B60" s="60"/>
      <c r="C60" s="41" t="s">
        <v>24</v>
      </c>
      <c r="D60" s="3"/>
      <c r="E60" s="4">
        <v>2010.6</v>
      </c>
      <c r="F60" s="4">
        <f t="shared" si="0"/>
        <v>2010.6</v>
      </c>
      <c r="G60" s="19">
        <f t="shared" si="1"/>
        <v>5.9546868234997387E-4</v>
      </c>
    </row>
    <row r="61" spans="2:7" ht="14.25" thickTop="1" thickBot="1" x14ac:dyDescent="0.25">
      <c r="B61" s="60"/>
      <c r="C61" s="41" t="s">
        <v>35</v>
      </c>
      <c r="D61" s="3">
        <v>92.72</v>
      </c>
      <c r="E61" s="4"/>
      <c r="F61" s="4">
        <f t="shared" si="0"/>
        <v>92.72</v>
      </c>
      <c r="G61" s="19">
        <f t="shared" si="1"/>
        <v>2.7460388057042461E-5</v>
      </c>
    </row>
    <row r="62" spans="2:7" ht="14.25" thickTop="1" thickBot="1" x14ac:dyDescent="0.25">
      <c r="B62" s="60"/>
      <c r="C62" s="41" t="s">
        <v>48</v>
      </c>
      <c r="D62" s="3">
        <v>153334.1</v>
      </c>
      <c r="E62" s="4"/>
      <c r="F62" s="4">
        <f t="shared" si="0"/>
        <v>153334.1</v>
      </c>
      <c r="G62" s="19">
        <f t="shared" si="1"/>
        <v>4.5412142885864482E-2</v>
      </c>
    </row>
    <row r="63" spans="2:7" ht="14.25" thickTop="1" thickBot="1" x14ac:dyDescent="0.25">
      <c r="B63" s="60"/>
      <c r="C63" s="14" t="s">
        <v>104</v>
      </c>
      <c r="D63" s="15">
        <v>360990.84</v>
      </c>
      <c r="E63" s="16"/>
      <c r="F63" s="16">
        <f t="shared" si="0"/>
        <v>360990.84</v>
      </c>
      <c r="G63" s="47">
        <f t="shared" si="1"/>
        <v>0.10691273243569593</v>
      </c>
    </row>
    <row r="64" spans="2:7" ht="14.25" thickTop="1" thickBot="1" x14ac:dyDescent="0.25">
      <c r="B64" s="60"/>
      <c r="C64" s="41" t="s">
        <v>56</v>
      </c>
      <c r="D64" s="3"/>
      <c r="E64" s="4">
        <v>158680.35999999999</v>
      </c>
      <c r="F64" s="4">
        <f t="shared" si="0"/>
        <v>158680.35999999999</v>
      </c>
      <c r="G64" s="19">
        <f t="shared" si="1"/>
        <v>4.6995516206117319E-2</v>
      </c>
    </row>
    <row r="65" spans="2:7" ht="14.25" thickTop="1" thickBot="1" x14ac:dyDescent="0.25">
      <c r="B65" s="60"/>
      <c r="C65" s="41" t="s">
        <v>57</v>
      </c>
      <c r="D65" s="3">
        <v>1450</v>
      </c>
      <c r="E65" s="4">
        <v>11500</v>
      </c>
      <c r="F65" s="4">
        <f t="shared" si="0"/>
        <v>12950</v>
      </c>
      <c r="G65" s="19">
        <f t="shared" si="1"/>
        <v>3.8353324561982301E-3</v>
      </c>
    </row>
    <row r="66" spans="2:7" ht="14.25" thickTop="1" thickBot="1" x14ac:dyDescent="0.25">
      <c r="B66" s="60"/>
      <c r="C66" s="14" t="s">
        <v>63</v>
      </c>
      <c r="D66" s="15">
        <v>169210.5</v>
      </c>
      <c r="E66" s="16">
        <v>2891.52</v>
      </c>
      <c r="F66" s="16">
        <f t="shared" si="0"/>
        <v>172102.02</v>
      </c>
      <c r="G66" s="47">
        <f t="shared" si="1"/>
        <v>5.097053768982833E-2</v>
      </c>
    </row>
    <row r="67" spans="2:7" ht="14.25" thickTop="1" thickBot="1" x14ac:dyDescent="0.25">
      <c r="B67" s="60"/>
      <c r="C67" s="41" t="s">
        <v>45</v>
      </c>
      <c r="D67" s="3">
        <v>4514</v>
      </c>
      <c r="E67" s="4"/>
      <c r="F67" s="4">
        <f t="shared" si="0"/>
        <v>4514</v>
      </c>
      <c r="G67" s="19">
        <f t="shared" si="1"/>
        <v>1.3368873133033829E-3</v>
      </c>
    </row>
    <row r="68" spans="2:7" ht="13.5" thickTop="1" x14ac:dyDescent="0.2">
      <c r="B68" s="45"/>
      <c r="C68" s="20"/>
      <c r="D68" s="6">
        <v>2953313.99</v>
      </c>
      <c r="E68" s="7">
        <v>423186</v>
      </c>
      <c r="F68" s="7">
        <f>SUM(D68,E68)</f>
        <v>3376499.99</v>
      </c>
      <c r="G68" s="36">
        <f t="shared" si="1"/>
        <v>1</v>
      </c>
    </row>
  </sheetData>
  <mergeCells count="3">
    <mergeCell ref="B4:B54"/>
    <mergeCell ref="B55:B67"/>
    <mergeCell ref="B1:G1"/>
  </mergeCells>
  <conditionalFormatting sqref="G4:G67">
    <cfRule type="cellIs" dxfId="7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zoomScale="90" zoomScaleNormal="90" workbookViewId="0">
      <selection activeCell="B1" sqref="B1:G1"/>
    </sheetView>
  </sheetViews>
  <sheetFormatPr defaultRowHeight="12.75" x14ac:dyDescent="0.2"/>
  <cols>
    <col min="2" max="2" width="54.28515625" style="32" customWidth="1"/>
    <col min="3" max="3" width="66.85546875" style="10" customWidth="1"/>
    <col min="4" max="5" width="14.28515625" hidden="1" customWidth="1"/>
    <col min="6" max="7" width="14.28515625" customWidth="1"/>
  </cols>
  <sheetData>
    <row r="1" spans="2:7" ht="58.5" customHeight="1" x14ac:dyDescent="0.2">
      <c r="B1" s="57" t="s">
        <v>201</v>
      </c>
      <c r="C1" s="57"/>
      <c r="D1" s="57"/>
      <c r="E1" s="57"/>
      <c r="F1" s="57"/>
      <c r="G1" s="57"/>
    </row>
    <row r="2" spans="2:7" x14ac:dyDescent="0.2">
      <c r="B2"/>
    </row>
    <row r="3" spans="2:7" ht="14.25" customHeight="1" thickBot="1" x14ac:dyDescent="0.25">
      <c r="B3" s="40" t="s">
        <v>111</v>
      </c>
      <c r="C3" s="21" t="s">
        <v>108</v>
      </c>
      <c r="D3" s="33" t="s">
        <v>224</v>
      </c>
      <c r="E3" s="22" t="s">
        <v>1</v>
      </c>
      <c r="F3" s="22" t="s">
        <v>109</v>
      </c>
      <c r="G3" s="22" t="s">
        <v>112</v>
      </c>
    </row>
    <row r="4" spans="2:7" ht="14.25" thickTop="1" thickBot="1" x14ac:dyDescent="0.25">
      <c r="B4" s="60" t="s">
        <v>5</v>
      </c>
      <c r="C4" s="41" t="s">
        <v>6</v>
      </c>
      <c r="D4" s="3">
        <v>6512.25</v>
      </c>
      <c r="E4" s="4"/>
      <c r="F4" s="4">
        <f>SUM(D4,E4)</f>
        <v>6512.25</v>
      </c>
      <c r="G4" s="19">
        <f>F4/$F$79</f>
        <v>3.6169204060348265E-3</v>
      </c>
    </row>
    <row r="5" spans="2:7" ht="14.25" thickTop="1" thickBot="1" x14ac:dyDescent="0.25">
      <c r="B5" s="60"/>
      <c r="C5" s="41" t="s">
        <v>7</v>
      </c>
      <c r="D5" s="3">
        <v>30400</v>
      </c>
      <c r="E5" s="4">
        <v>400</v>
      </c>
      <c r="F5" s="4">
        <f t="shared" ref="F5:F66" si="0">SUM(D5,E5)</f>
        <v>30800</v>
      </c>
      <c r="G5" s="19">
        <f t="shared" ref="G5:G68" si="1">F5/$F$79</f>
        <v>1.710639924847367E-2</v>
      </c>
    </row>
    <row r="6" spans="2:7" ht="14.25" thickTop="1" thickBot="1" x14ac:dyDescent="0.25">
      <c r="B6" s="60"/>
      <c r="C6" s="41" t="s">
        <v>9</v>
      </c>
      <c r="D6" s="3">
        <v>4915.8999999999996</v>
      </c>
      <c r="E6" s="4"/>
      <c r="F6" s="4">
        <f t="shared" si="0"/>
        <v>4915.8999999999996</v>
      </c>
      <c r="G6" s="19">
        <f t="shared" si="1"/>
        <v>2.7303035086224578E-3</v>
      </c>
    </row>
    <row r="7" spans="2:7" ht="14.25" thickTop="1" thickBot="1" x14ac:dyDescent="0.25">
      <c r="B7" s="60"/>
      <c r="C7" s="41" t="s">
        <v>10</v>
      </c>
      <c r="D7" s="3"/>
      <c r="E7" s="4">
        <v>274.56</v>
      </c>
      <c r="F7" s="4">
        <f t="shared" si="0"/>
        <v>274.56</v>
      </c>
      <c r="G7" s="19">
        <f t="shared" si="1"/>
        <v>1.5249133044353672E-4</v>
      </c>
    </row>
    <row r="8" spans="2:7" ht="14.25" thickTop="1" thickBot="1" x14ac:dyDescent="0.25">
      <c r="B8" s="60"/>
      <c r="C8" s="41" t="s">
        <v>12</v>
      </c>
      <c r="D8" s="3">
        <v>23717.05</v>
      </c>
      <c r="E8" s="4"/>
      <c r="F8" s="4">
        <f t="shared" si="0"/>
        <v>23717.05</v>
      </c>
      <c r="G8" s="19">
        <f t="shared" si="1"/>
        <v>1.3172510594026379E-2</v>
      </c>
    </row>
    <row r="9" spans="2:7" ht="14.25" thickTop="1" thickBot="1" x14ac:dyDescent="0.25">
      <c r="B9" s="60"/>
      <c r="C9" s="41" t="s">
        <v>13</v>
      </c>
      <c r="D9" s="3"/>
      <c r="E9" s="4">
        <v>555.45000000000005</v>
      </c>
      <c r="F9" s="4">
        <f t="shared" si="0"/>
        <v>555.45000000000005</v>
      </c>
      <c r="G9" s="19">
        <f t="shared" si="1"/>
        <v>3.0849835917417861E-4</v>
      </c>
    </row>
    <row r="10" spans="2:7" ht="14.25" thickTop="1" thickBot="1" x14ac:dyDescent="0.25">
      <c r="B10" s="60"/>
      <c r="C10" s="41" t="s">
        <v>15</v>
      </c>
      <c r="D10" s="3">
        <v>23.5</v>
      </c>
      <c r="E10" s="4"/>
      <c r="F10" s="4">
        <f t="shared" si="0"/>
        <v>23.5</v>
      </c>
      <c r="G10" s="19">
        <f t="shared" si="1"/>
        <v>1.305196046555621E-5</v>
      </c>
    </row>
    <row r="11" spans="2:7" ht="14.25" thickTop="1" thickBot="1" x14ac:dyDescent="0.25">
      <c r="B11" s="60"/>
      <c r="C11" s="41" t="s">
        <v>20</v>
      </c>
      <c r="D11" s="3">
        <v>604.20000000000005</v>
      </c>
      <c r="E11" s="4"/>
      <c r="F11" s="4">
        <f t="shared" si="0"/>
        <v>604.20000000000005</v>
      </c>
      <c r="G11" s="19">
        <f t="shared" si="1"/>
        <v>3.3557423460804523E-4</v>
      </c>
    </row>
    <row r="12" spans="2:7" ht="14.25" thickTop="1" thickBot="1" x14ac:dyDescent="0.25">
      <c r="B12" s="60"/>
      <c r="C12" s="41" t="s">
        <v>22</v>
      </c>
      <c r="D12" s="3">
        <v>12.88</v>
      </c>
      <c r="E12" s="4"/>
      <c r="F12" s="4">
        <f t="shared" si="0"/>
        <v>12.88</v>
      </c>
      <c r="G12" s="19">
        <f t="shared" si="1"/>
        <v>7.1535851402708078E-6</v>
      </c>
    </row>
    <row r="13" spans="2:7" ht="14.25" thickTop="1" thickBot="1" x14ac:dyDescent="0.25">
      <c r="B13" s="60"/>
      <c r="C13" s="41" t="s">
        <v>23</v>
      </c>
      <c r="D13" s="3">
        <v>5337.08</v>
      </c>
      <c r="E13" s="4"/>
      <c r="F13" s="4">
        <f t="shared" si="0"/>
        <v>5337.08</v>
      </c>
      <c r="G13" s="19">
        <f t="shared" si="1"/>
        <v>2.9642279643196058E-3</v>
      </c>
    </row>
    <row r="14" spans="2:7" ht="14.25" thickTop="1" thickBot="1" x14ac:dyDescent="0.25">
      <c r="B14" s="60"/>
      <c r="C14" s="41" t="s">
        <v>24</v>
      </c>
      <c r="D14" s="3">
        <v>527</v>
      </c>
      <c r="E14" s="4"/>
      <c r="F14" s="4">
        <f t="shared" si="0"/>
        <v>527</v>
      </c>
      <c r="G14" s="19">
        <f t="shared" si="1"/>
        <v>2.9269715597226052E-4</v>
      </c>
    </row>
    <row r="15" spans="2:7" ht="14.25" thickTop="1" thickBot="1" x14ac:dyDescent="0.25">
      <c r="B15" s="60"/>
      <c r="C15" s="41" t="s">
        <v>25</v>
      </c>
      <c r="D15" s="3">
        <v>5919.4</v>
      </c>
      <c r="E15" s="4"/>
      <c r="F15" s="4">
        <f t="shared" si="0"/>
        <v>5919.4</v>
      </c>
      <c r="G15" s="19">
        <f t="shared" si="1"/>
        <v>3.2876499906303583E-3</v>
      </c>
    </row>
    <row r="16" spans="2:7" ht="14.25" thickTop="1" thickBot="1" x14ac:dyDescent="0.25">
      <c r="B16" s="60"/>
      <c r="C16" s="41" t="s">
        <v>27</v>
      </c>
      <c r="D16" s="3">
        <v>312.05</v>
      </c>
      <c r="E16" s="4">
        <v>602.29999999999995</v>
      </c>
      <c r="F16" s="4">
        <f t="shared" si="0"/>
        <v>914.34999999999991</v>
      </c>
      <c r="G16" s="19">
        <f t="shared" si="1"/>
        <v>5.0783234262473701E-4</v>
      </c>
    </row>
    <row r="17" spans="2:7" ht="14.25" thickTop="1" thickBot="1" x14ac:dyDescent="0.25">
      <c r="B17" s="60"/>
      <c r="C17" s="41" t="s">
        <v>28</v>
      </c>
      <c r="D17" s="3">
        <v>0</v>
      </c>
      <c r="E17" s="4"/>
      <c r="F17" s="4">
        <f t="shared" si="0"/>
        <v>0</v>
      </c>
      <c r="G17" s="19">
        <f t="shared" si="1"/>
        <v>0</v>
      </c>
    </row>
    <row r="18" spans="2:7" ht="14.25" thickTop="1" thickBot="1" x14ac:dyDescent="0.25">
      <c r="B18" s="60"/>
      <c r="C18" s="41" t="s">
        <v>29</v>
      </c>
      <c r="D18" s="3">
        <v>155.94</v>
      </c>
      <c r="E18" s="4"/>
      <c r="F18" s="4">
        <f t="shared" si="0"/>
        <v>155.94</v>
      </c>
      <c r="G18" s="19">
        <f t="shared" si="1"/>
        <v>8.6609477233992989E-5</v>
      </c>
    </row>
    <row r="19" spans="2:7" ht="14.25" thickTop="1" thickBot="1" x14ac:dyDescent="0.25">
      <c r="B19" s="60"/>
      <c r="C19" s="41" t="s">
        <v>30</v>
      </c>
      <c r="D19" s="3">
        <v>946.29</v>
      </c>
      <c r="E19" s="4"/>
      <c r="F19" s="4">
        <f t="shared" si="0"/>
        <v>946.29</v>
      </c>
      <c r="G19" s="19">
        <f t="shared" si="1"/>
        <v>5.2557190080643342E-4</v>
      </c>
    </row>
    <row r="20" spans="2:7" ht="14.25" thickTop="1" thickBot="1" x14ac:dyDescent="0.25">
      <c r="B20" s="60"/>
      <c r="C20" s="41" t="s">
        <v>32</v>
      </c>
      <c r="D20" s="3">
        <v>5419.75</v>
      </c>
      <c r="E20" s="4"/>
      <c r="F20" s="4">
        <f t="shared" si="0"/>
        <v>5419.75</v>
      </c>
      <c r="G20" s="19">
        <f t="shared" si="1"/>
        <v>3.0101430950297135E-3</v>
      </c>
    </row>
    <row r="21" spans="2:7" ht="14.25" thickTop="1" thickBot="1" x14ac:dyDescent="0.25">
      <c r="B21" s="60"/>
      <c r="C21" s="41" t="s">
        <v>35</v>
      </c>
      <c r="D21" s="3">
        <v>14.98</v>
      </c>
      <c r="E21" s="4"/>
      <c r="F21" s="4">
        <f t="shared" si="0"/>
        <v>14.98</v>
      </c>
      <c r="G21" s="19">
        <f t="shared" si="1"/>
        <v>8.31993054357583E-6</v>
      </c>
    </row>
    <row r="22" spans="2:7" ht="14.25" thickTop="1" thickBot="1" x14ac:dyDescent="0.25">
      <c r="B22" s="60"/>
      <c r="C22" s="41" t="s">
        <v>36</v>
      </c>
      <c r="D22" s="3">
        <v>296.55</v>
      </c>
      <c r="E22" s="4"/>
      <c r="F22" s="4">
        <f t="shared" si="0"/>
        <v>296.55</v>
      </c>
      <c r="G22" s="19">
        <f t="shared" si="1"/>
        <v>1.6470463302385932E-4</v>
      </c>
    </row>
    <row r="23" spans="2:7" ht="14.25" thickTop="1" thickBot="1" x14ac:dyDescent="0.25">
      <c r="B23" s="60"/>
      <c r="C23" s="41" t="s">
        <v>37</v>
      </c>
      <c r="D23" s="3">
        <v>559.91</v>
      </c>
      <c r="E23" s="4">
        <v>1219.07</v>
      </c>
      <c r="F23" s="4">
        <f t="shared" si="0"/>
        <v>1778.98</v>
      </c>
      <c r="G23" s="19">
        <f t="shared" si="1"/>
        <v>9.8805006931979521E-4</v>
      </c>
    </row>
    <row r="24" spans="2:7" ht="14.25" thickTop="1" thickBot="1" x14ac:dyDescent="0.25">
      <c r="B24" s="60"/>
      <c r="C24" s="41" t="s">
        <v>40</v>
      </c>
      <c r="D24" s="3">
        <v>755.03</v>
      </c>
      <c r="E24" s="4"/>
      <c r="F24" s="4">
        <f t="shared" si="0"/>
        <v>755.03</v>
      </c>
      <c r="G24" s="19">
        <f t="shared" si="1"/>
        <v>4.1934560469399594E-4</v>
      </c>
    </row>
    <row r="25" spans="2:7" ht="14.25" thickTop="1" thickBot="1" x14ac:dyDescent="0.25">
      <c r="B25" s="60"/>
      <c r="C25" s="41" t="s">
        <v>41</v>
      </c>
      <c r="D25" s="3">
        <v>1913.5</v>
      </c>
      <c r="E25" s="4"/>
      <c r="F25" s="4">
        <f t="shared" si="0"/>
        <v>1913.5</v>
      </c>
      <c r="G25" s="19">
        <f t="shared" si="1"/>
        <v>1.0627628234400768E-3</v>
      </c>
    </row>
    <row r="26" spans="2:7" ht="14.25" thickTop="1" thickBot="1" x14ac:dyDescent="0.25">
      <c r="B26" s="60"/>
      <c r="C26" s="41" t="s">
        <v>42</v>
      </c>
      <c r="D26" s="3">
        <v>1239</v>
      </c>
      <c r="E26" s="4"/>
      <c r="F26" s="4">
        <f t="shared" si="0"/>
        <v>1239</v>
      </c>
      <c r="G26" s="19">
        <f t="shared" si="1"/>
        <v>6.8814378794996352E-4</v>
      </c>
    </row>
    <row r="27" spans="2:7" ht="14.25" thickTop="1" thickBot="1" x14ac:dyDescent="0.25">
      <c r="B27" s="60"/>
      <c r="C27" s="41" t="s">
        <v>190</v>
      </c>
      <c r="D27" s="3">
        <v>942</v>
      </c>
      <c r="E27" s="4"/>
      <c r="F27" s="4">
        <f t="shared" si="0"/>
        <v>942</v>
      </c>
      <c r="G27" s="19">
        <f t="shared" si="1"/>
        <v>5.2318922376825313E-4</v>
      </c>
    </row>
    <row r="28" spans="2:7" ht="14.25" thickTop="1" thickBot="1" x14ac:dyDescent="0.25">
      <c r="B28" s="60"/>
      <c r="C28" s="41" t="s">
        <v>45</v>
      </c>
      <c r="D28" s="3">
        <v>3500</v>
      </c>
      <c r="E28" s="4"/>
      <c r="F28" s="4">
        <f t="shared" si="0"/>
        <v>3500</v>
      </c>
      <c r="G28" s="19">
        <f t="shared" si="1"/>
        <v>1.9439090055083715E-3</v>
      </c>
    </row>
    <row r="29" spans="2:7" ht="14.25" thickTop="1" thickBot="1" x14ac:dyDescent="0.25">
      <c r="B29" s="60"/>
      <c r="C29" s="14" t="s">
        <v>48</v>
      </c>
      <c r="D29" s="15">
        <v>99567.48</v>
      </c>
      <c r="E29" s="16">
        <v>21108.34</v>
      </c>
      <c r="F29" s="16">
        <f t="shared" si="0"/>
        <v>120675.81999999999</v>
      </c>
      <c r="G29" s="47">
        <f t="shared" si="1"/>
        <v>6.7023660927173503E-2</v>
      </c>
    </row>
    <row r="30" spans="2:7" ht="14.25" thickTop="1" thickBot="1" x14ac:dyDescent="0.25">
      <c r="B30" s="60"/>
      <c r="C30" s="14" t="s">
        <v>49</v>
      </c>
      <c r="D30" s="15">
        <v>232911.95</v>
      </c>
      <c r="E30" s="16">
        <v>1429.48</v>
      </c>
      <c r="F30" s="16">
        <f t="shared" si="0"/>
        <v>234341.43000000002</v>
      </c>
      <c r="G30" s="47">
        <f t="shared" si="1"/>
        <v>0.13015383318305992</v>
      </c>
    </row>
    <row r="31" spans="2:7" ht="14.25" thickTop="1" thickBot="1" x14ac:dyDescent="0.25">
      <c r="B31" s="60"/>
      <c r="C31" s="14" t="s">
        <v>50</v>
      </c>
      <c r="D31" s="15">
        <v>167004.5</v>
      </c>
      <c r="E31" s="16"/>
      <c r="F31" s="16">
        <f t="shared" si="0"/>
        <v>167004.5</v>
      </c>
      <c r="G31" s="47">
        <f t="shared" si="1"/>
        <v>9.2754729002977959E-2</v>
      </c>
    </row>
    <row r="32" spans="2:7" ht="14.25" thickTop="1" thickBot="1" x14ac:dyDescent="0.25">
      <c r="B32" s="60"/>
      <c r="C32" s="41" t="s">
        <v>51</v>
      </c>
      <c r="D32" s="3">
        <v>51530.32</v>
      </c>
      <c r="E32" s="4">
        <v>11567.04</v>
      </c>
      <c r="F32" s="4">
        <f t="shared" si="0"/>
        <v>63097.36</v>
      </c>
      <c r="G32" s="19">
        <f t="shared" si="1"/>
        <v>3.5044436093658204E-2</v>
      </c>
    </row>
    <row r="33" spans="2:7" ht="14.25" thickTop="1" thickBot="1" x14ac:dyDescent="0.25">
      <c r="B33" s="60"/>
      <c r="C33" s="41" t="s">
        <v>44</v>
      </c>
      <c r="D33" s="3">
        <v>8133</v>
      </c>
      <c r="E33" s="4"/>
      <c r="F33" s="4">
        <f t="shared" si="0"/>
        <v>8133</v>
      </c>
      <c r="G33" s="19">
        <f t="shared" si="1"/>
        <v>4.5170891262284532E-3</v>
      </c>
    </row>
    <row r="34" spans="2:7" ht="14.25" thickTop="1" thickBot="1" x14ac:dyDescent="0.25">
      <c r="B34" s="60"/>
      <c r="C34" s="41" t="s">
        <v>54</v>
      </c>
      <c r="D34" s="3">
        <v>6737</v>
      </c>
      <c r="E34" s="4"/>
      <c r="F34" s="4">
        <f t="shared" si="0"/>
        <v>6737</v>
      </c>
      <c r="G34" s="19">
        <f t="shared" si="1"/>
        <v>3.741747134317114E-3</v>
      </c>
    </row>
    <row r="35" spans="2:7" ht="14.25" thickTop="1" thickBot="1" x14ac:dyDescent="0.25">
      <c r="B35" s="60"/>
      <c r="C35" s="14" t="s">
        <v>56</v>
      </c>
      <c r="D35" s="15">
        <v>137984.31</v>
      </c>
      <c r="E35" s="16">
        <v>90865.89</v>
      </c>
      <c r="F35" s="16">
        <f t="shared" si="0"/>
        <v>228850.2</v>
      </c>
      <c r="G35" s="47">
        <f t="shared" si="1"/>
        <v>0.127103989912112</v>
      </c>
    </row>
    <row r="36" spans="2:7" ht="14.25" thickTop="1" thickBot="1" x14ac:dyDescent="0.25">
      <c r="B36" s="60"/>
      <c r="C36" s="41" t="s">
        <v>57</v>
      </c>
      <c r="D36" s="3">
        <v>6675.34</v>
      </c>
      <c r="E36" s="4">
        <v>10139.879999999999</v>
      </c>
      <c r="F36" s="4">
        <f t="shared" si="0"/>
        <v>16815.22</v>
      </c>
      <c r="G36" s="19">
        <f t="shared" si="1"/>
        <v>9.3392164536012807E-3</v>
      </c>
    </row>
    <row r="37" spans="2:7" ht="14.25" thickTop="1" thickBot="1" x14ac:dyDescent="0.25">
      <c r="B37" s="60"/>
      <c r="C37" s="41" t="s">
        <v>60</v>
      </c>
      <c r="D37" s="3">
        <v>2370</v>
      </c>
      <c r="E37" s="4"/>
      <c r="F37" s="4">
        <f t="shared" si="0"/>
        <v>2370</v>
      </c>
      <c r="G37" s="19">
        <f t="shared" si="1"/>
        <v>1.3163040980156688E-3</v>
      </c>
    </row>
    <row r="38" spans="2:7" ht="14.25" thickTop="1" thickBot="1" x14ac:dyDescent="0.25">
      <c r="B38" s="60"/>
      <c r="C38" s="41" t="s">
        <v>61</v>
      </c>
      <c r="D38" s="3">
        <v>630</v>
      </c>
      <c r="E38" s="4"/>
      <c r="F38" s="4">
        <f t="shared" si="0"/>
        <v>630</v>
      </c>
      <c r="G38" s="19">
        <f t="shared" si="1"/>
        <v>3.499036209915069E-4</v>
      </c>
    </row>
    <row r="39" spans="2:7" ht="14.25" thickTop="1" thickBot="1" x14ac:dyDescent="0.25">
      <c r="B39" s="60"/>
      <c r="C39" s="14" t="s">
        <v>63</v>
      </c>
      <c r="D39" s="15">
        <v>161741.84</v>
      </c>
      <c r="E39" s="16">
        <v>2608.08</v>
      </c>
      <c r="F39" s="16">
        <f t="shared" si="0"/>
        <v>164349.91999999998</v>
      </c>
      <c r="G39" s="47">
        <f t="shared" si="1"/>
        <v>9.1280368440737253E-2</v>
      </c>
    </row>
    <row r="40" spans="2:7" ht="14.25" thickTop="1" thickBot="1" x14ac:dyDescent="0.25">
      <c r="B40" s="60"/>
      <c r="C40" s="41" t="s">
        <v>64</v>
      </c>
      <c r="D40" s="3">
        <v>4115.82</v>
      </c>
      <c r="E40" s="4">
        <v>1242.6300000000001</v>
      </c>
      <c r="F40" s="4">
        <f t="shared" si="0"/>
        <v>5358.45</v>
      </c>
      <c r="G40" s="19">
        <f t="shared" si="1"/>
        <v>2.9760969173046668E-3</v>
      </c>
    </row>
    <row r="41" spans="2:7" ht="14.25" thickTop="1" thickBot="1" x14ac:dyDescent="0.25">
      <c r="B41" s="60"/>
      <c r="C41" s="41" t="s">
        <v>65</v>
      </c>
      <c r="D41" s="3">
        <v>2573.66</v>
      </c>
      <c r="E41" s="4">
        <v>354.39</v>
      </c>
      <c r="F41" s="4">
        <f t="shared" si="0"/>
        <v>2928.0499999999997</v>
      </c>
      <c r="G41" s="19">
        <f t="shared" si="1"/>
        <v>1.6262465038796533E-3</v>
      </c>
    </row>
    <row r="42" spans="2:7" ht="14.25" thickTop="1" thickBot="1" x14ac:dyDescent="0.25">
      <c r="B42" s="60"/>
      <c r="C42" s="41" t="s">
        <v>45</v>
      </c>
      <c r="D42" s="3">
        <v>6807.8</v>
      </c>
      <c r="E42" s="4"/>
      <c r="F42" s="4">
        <f t="shared" si="0"/>
        <v>6807.8</v>
      </c>
      <c r="G42" s="19">
        <f t="shared" si="1"/>
        <v>3.7810696364856834E-3</v>
      </c>
    </row>
    <row r="43" spans="2:7" ht="14.25" thickTop="1" thickBot="1" x14ac:dyDescent="0.25">
      <c r="B43" s="60"/>
      <c r="C43" s="41" t="s">
        <v>67</v>
      </c>
      <c r="D43" s="3">
        <v>7534.92</v>
      </c>
      <c r="E43" s="4">
        <v>2087.67</v>
      </c>
      <c r="F43" s="4">
        <f t="shared" si="0"/>
        <v>9622.59</v>
      </c>
      <c r="G43" s="19">
        <f t="shared" si="1"/>
        <v>5.3444112449470864E-3</v>
      </c>
    </row>
    <row r="44" spans="2:7" ht="14.25" thickTop="1" thickBot="1" x14ac:dyDescent="0.25">
      <c r="B44" s="60"/>
      <c r="C44" s="41" t="s">
        <v>68</v>
      </c>
      <c r="D44" s="3"/>
      <c r="E44" s="4">
        <v>1599.98</v>
      </c>
      <c r="F44" s="4">
        <f t="shared" si="0"/>
        <v>1599.98</v>
      </c>
      <c r="G44" s="19">
        <f t="shared" si="1"/>
        <v>8.88633008752367E-4</v>
      </c>
    </row>
    <row r="45" spans="2:7" ht="14.25" thickTop="1" thickBot="1" x14ac:dyDescent="0.25">
      <c r="B45" s="60"/>
      <c r="C45" s="41" t="s">
        <v>71</v>
      </c>
      <c r="D45" s="3">
        <v>114.17</v>
      </c>
      <c r="E45" s="4"/>
      <c r="F45" s="4">
        <f t="shared" si="0"/>
        <v>114.17</v>
      </c>
      <c r="G45" s="19">
        <f t="shared" si="1"/>
        <v>6.3410311759683083E-5</v>
      </c>
    </row>
    <row r="46" spans="2:7" ht="14.25" thickTop="1" thickBot="1" x14ac:dyDescent="0.25">
      <c r="B46" s="60"/>
      <c r="C46" s="41" t="s">
        <v>73</v>
      </c>
      <c r="D46" s="3">
        <v>34820.78</v>
      </c>
      <c r="E46" s="4">
        <v>8396.76</v>
      </c>
      <c r="F46" s="4">
        <f t="shared" si="0"/>
        <v>43217.54</v>
      </c>
      <c r="G46" s="19">
        <f t="shared" si="1"/>
        <v>2.4003132914833792E-2</v>
      </c>
    </row>
    <row r="47" spans="2:7" ht="14.25" thickTop="1" thickBot="1" x14ac:dyDescent="0.25">
      <c r="B47" s="60"/>
      <c r="C47" s="41" t="s">
        <v>49</v>
      </c>
      <c r="D47" s="3">
        <v>140.56</v>
      </c>
      <c r="E47" s="4">
        <v>21.55</v>
      </c>
      <c r="F47" s="4">
        <f t="shared" si="0"/>
        <v>162.11000000000001</v>
      </c>
      <c r="G47" s="19">
        <f t="shared" si="1"/>
        <v>9.0036311109417758E-5</v>
      </c>
    </row>
    <row r="48" spans="2:7" ht="14.25" thickTop="1" thickBot="1" x14ac:dyDescent="0.25">
      <c r="B48" s="60"/>
      <c r="C48" s="41" t="s">
        <v>46</v>
      </c>
      <c r="D48" s="3">
        <v>73328.19</v>
      </c>
      <c r="E48" s="4">
        <v>15519.6</v>
      </c>
      <c r="F48" s="4">
        <f t="shared" si="0"/>
        <v>88847.790000000008</v>
      </c>
      <c r="G48" s="19">
        <f t="shared" si="1"/>
        <v>4.9346291171576191E-2</v>
      </c>
    </row>
    <row r="49" spans="2:7" ht="14.25" thickTop="1" thickBot="1" x14ac:dyDescent="0.25">
      <c r="B49" s="60"/>
      <c r="C49" s="41" t="s">
        <v>75</v>
      </c>
      <c r="D49" s="3">
        <v>14209.75</v>
      </c>
      <c r="E49" s="4"/>
      <c r="F49" s="4">
        <f t="shared" si="0"/>
        <v>14209.75</v>
      </c>
      <c r="G49" s="19">
        <f t="shared" si="1"/>
        <v>7.892131711720738E-3</v>
      </c>
    </row>
    <row r="50" spans="2:7" ht="14.25" thickTop="1" thickBot="1" x14ac:dyDescent="0.25">
      <c r="B50" s="60"/>
      <c r="C50" s="41" t="s">
        <v>78</v>
      </c>
      <c r="D50" s="3">
        <v>1411.2</v>
      </c>
      <c r="E50" s="4"/>
      <c r="F50" s="4">
        <f t="shared" si="0"/>
        <v>1411.2</v>
      </c>
      <c r="G50" s="19">
        <f t="shared" si="1"/>
        <v>7.8378411102097544E-4</v>
      </c>
    </row>
    <row r="51" spans="2:7" ht="14.25" thickTop="1" thickBot="1" x14ac:dyDescent="0.25">
      <c r="B51" s="60"/>
      <c r="C51" s="41" t="s">
        <v>83</v>
      </c>
      <c r="D51" s="3">
        <v>26013.48</v>
      </c>
      <c r="E51" s="4">
        <v>6503.37</v>
      </c>
      <c r="F51" s="4">
        <f t="shared" si="0"/>
        <v>32516.85</v>
      </c>
      <c r="G51" s="19">
        <f t="shared" si="1"/>
        <v>1.8059942155932825E-2</v>
      </c>
    </row>
    <row r="52" spans="2:7" ht="14.25" thickTop="1" thickBot="1" x14ac:dyDescent="0.25">
      <c r="B52" s="60"/>
      <c r="C52" s="41" t="s">
        <v>85</v>
      </c>
      <c r="D52" s="3">
        <v>2827.08</v>
      </c>
      <c r="E52" s="4"/>
      <c r="F52" s="4">
        <f t="shared" si="0"/>
        <v>2827.08</v>
      </c>
      <c r="G52" s="19">
        <f t="shared" si="1"/>
        <v>1.570167506083602E-3</v>
      </c>
    </row>
    <row r="53" spans="2:7" ht="14.25" thickTop="1" thickBot="1" x14ac:dyDescent="0.25">
      <c r="B53" s="60"/>
      <c r="C53" s="41" t="s">
        <v>89</v>
      </c>
      <c r="D53" s="3">
        <v>10809</v>
      </c>
      <c r="E53" s="4"/>
      <c r="F53" s="4">
        <f t="shared" si="0"/>
        <v>10809</v>
      </c>
      <c r="G53" s="19">
        <f t="shared" si="1"/>
        <v>6.0033464115828543E-3</v>
      </c>
    </row>
    <row r="54" spans="2:7" ht="14.25" thickTop="1" thickBot="1" x14ac:dyDescent="0.25">
      <c r="B54" s="60"/>
      <c r="C54" s="41" t="s">
        <v>94</v>
      </c>
      <c r="D54" s="3">
        <v>433.28</v>
      </c>
      <c r="E54" s="4">
        <v>111.57</v>
      </c>
      <c r="F54" s="4">
        <f t="shared" si="0"/>
        <v>544.84999999999991</v>
      </c>
      <c r="G54" s="19">
        <f t="shared" si="1"/>
        <v>3.0261109190035315E-4</v>
      </c>
    </row>
    <row r="55" spans="2:7" ht="14.25" thickTop="1" thickBot="1" x14ac:dyDescent="0.25">
      <c r="B55" s="60"/>
      <c r="C55" s="41" t="s">
        <v>98</v>
      </c>
      <c r="D55" s="3">
        <v>760.58</v>
      </c>
      <c r="E55" s="4"/>
      <c r="F55" s="4">
        <f t="shared" si="0"/>
        <v>760.58</v>
      </c>
      <c r="G55" s="19">
        <f t="shared" si="1"/>
        <v>4.2242808897415923E-4</v>
      </c>
    </row>
    <row r="56" spans="2:7" ht="14.25" thickTop="1" thickBot="1" x14ac:dyDescent="0.25">
      <c r="B56" s="60"/>
      <c r="C56" s="41" t="s">
        <v>76</v>
      </c>
      <c r="D56" s="3">
        <v>6126.48</v>
      </c>
      <c r="E56" s="4"/>
      <c r="F56" s="4">
        <f t="shared" si="0"/>
        <v>6126.48</v>
      </c>
      <c r="G56" s="19">
        <f t="shared" si="1"/>
        <v>3.4026627554476934E-3</v>
      </c>
    </row>
    <row r="57" spans="2:7" ht="14.25" thickTop="1" thickBot="1" x14ac:dyDescent="0.25">
      <c r="B57" s="60"/>
      <c r="C57" s="41" t="s">
        <v>90</v>
      </c>
      <c r="D57" s="3"/>
      <c r="E57" s="4">
        <v>108.96</v>
      </c>
      <c r="F57" s="4">
        <f t="shared" si="0"/>
        <v>108.96</v>
      </c>
      <c r="G57" s="19">
        <f t="shared" si="1"/>
        <v>6.0516664354340619E-5</v>
      </c>
    </row>
    <row r="58" spans="2:7" ht="14.25" thickTop="1" thickBot="1" x14ac:dyDescent="0.25">
      <c r="B58" s="60"/>
      <c r="C58" s="41" t="s">
        <v>92</v>
      </c>
      <c r="D58" s="3">
        <v>14.09</v>
      </c>
      <c r="E58" s="4"/>
      <c r="F58" s="4">
        <f t="shared" si="0"/>
        <v>14.09</v>
      </c>
      <c r="G58" s="19">
        <f t="shared" si="1"/>
        <v>7.8256222536037009E-6</v>
      </c>
    </row>
    <row r="59" spans="2:7" ht="14.25" thickTop="1" thickBot="1" x14ac:dyDescent="0.25">
      <c r="B59" s="60"/>
      <c r="C59" s="41" t="s">
        <v>93</v>
      </c>
      <c r="D59" s="3">
        <v>888.4</v>
      </c>
      <c r="E59" s="4"/>
      <c r="F59" s="4">
        <f t="shared" si="0"/>
        <v>888.4</v>
      </c>
      <c r="G59" s="19">
        <f t="shared" si="1"/>
        <v>4.9341964585532488E-4</v>
      </c>
    </row>
    <row r="60" spans="2:7" ht="14.25" thickTop="1" thickBot="1" x14ac:dyDescent="0.25">
      <c r="B60" s="60"/>
      <c r="C60" s="41" t="s">
        <v>47</v>
      </c>
      <c r="D60" s="3">
        <v>83.79</v>
      </c>
      <c r="E60" s="4"/>
      <c r="F60" s="4">
        <f t="shared" si="0"/>
        <v>83.79</v>
      </c>
      <c r="G60" s="19">
        <f t="shared" si="1"/>
        <v>4.6537181591870418E-5</v>
      </c>
    </row>
    <row r="61" spans="2:7" ht="14.25" thickTop="1" thickBot="1" x14ac:dyDescent="0.25">
      <c r="B61" s="60" t="s">
        <v>102</v>
      </c>
      <c r="C61" s="41" t="s">
        <v>7</v>
      </c>
      <c r="D61" s="3">
        <v>61530</v>
      </c>
      <c r="E61" s="4"/>
      <c r="F61" s="4">
        <f t="shared" si="0"/>
        <v>61530</v>
      </c>
      <c r="G61" s="19">
        <f t="shared" si="1"/>
        <v>3.4173920316837171E-2</v>
      </c>
    </row>
    <row r="62" spans="2:7" ht="14.25" thickTop="1" thickBot="1" x14ac:dyDescent="0.25">
      <c r="B62" s="60"/>
      <c r="C62" s="41" t="s">
        <v>12</v>
      </c>
      <c r="D62" s="3"/>
      <c r="E62" s="4">
        <v>3990</v>
      </c>
      <c r="F62" s="4">
        <f t="shared" si="0"/>
        <v>3990</v>
      </c>
      <c r="G62" s="19">
        <f t="shared" si="1"/>
        <v>2.2160562662795437E-3</v>
      </c>
    </row>
    <row r="63" spans="2:7" ht="14.25" thickTop="1" thickBot="1" x14ac:dyDescent="0.25">
      <c r="B63" s="60"/>
      <c r="C63" s="41" t="s">
        <v>13</v>
      </c>
      <c r="D63" s="3">
        <v>29900.93</v>
      </c>
      <c r="E63" s="4">
        <v>7803.42</v>
      </c>
      <c r="F63" s="4">
        <f t="shared" si="0"/>
        <v>37704.35</v>
      </c>
      <c r="G63" s="19">
        <f t="shared" si="1"/>
        <v>2.0941093003382732E-2</v>
      </c>
    </row>
    <row r="64" spans="2:7" ht="14.25" thickTop="1" thickBot="1" x14ac:dyDescent="0.25">
      <c r="B64" s="60"/>
      <c r="C64" s="41" t="s">
        <v>15</v>
      </c>
      <c r="D64" s="3"/>
      <c r="E64" s="4">
        <v>458.03</v>
      </c>
      <c r="F64" s="4">
        <f t="shared" si="0"/>
        <v>458.03</v>
      </c>
      <c r="G64" s="19">
        <f t="shared" si="1"/>
        <v>2.5439104051228555E-4</v>
      </c>
    </row>
    <row r="65" spans="2:7" ht="14.25" thickTop="1" thickBot="1" x14ac:dyDescent="0.25">
      <c r="B65" s="60"/>
      <c r="C65" s="41" t="s">
        <v>21</v>
      </c>
      <c r="D65" s="3"/>
      <c r="E65" s="4">
        <v>2886.01</v>
      </c>
      <c r="F65" s="4">
        <f t="shared" si="0"/>
        <v>2886.01</v>
      </c>
      <c r="G65" s="19">
        <f t="shared" si="1"/>
        <v>1.6028973797106332E-3</v>
      </c>
    </row>
    <row r="66" spans="2:7" ht="14.25" thickTop="1" thickBot="1" x14ac:dyDescent="0.25">
      <c r="B66" s="60"/>
      <c r="C66" s="41" t="s">
        <v>23</v>
      </c>
      <c r="D66" s="3"/>
      <c r="E66" s="4">
        <v>2925.15</v>
      </c>
      <c r="F66" s="4">
        <f t="shared" si="0"/>
        <v>2925.15</v>
      </c>
      <c r="G66" s="19">
        <f t="shared" si="1"/>
        <v>1.6246358364179468E-3</v>
      </c>
    </row>
    <row r="67" spans="2:7" ht="14.25" thickTop="1" thickBot="1" x14ac:dyDescent="0.25">
      <c r="B67" s="60"/>
      <c r="C67" s="41" t="s">
        <v>24</v>
      </c>
      <c r="D67" s="3"/>
      <c r="E67" s="4">
        <v>12761.51</v>
      </c>
      <c r="F67" s="4">
        <f t="shared" ref="F67:F79" si="2">SUM(D67,E67)</f>
        <v>12761.51</v>
      </c>
      <c r="G67" s="19">
        <f t="shared" si="1"/>
        <v>7.0877754893957541E-3</v>
      </c>
    </row>
    <row r="68" spans="2:7" ht="14.25" thickTop="1" thickBot="1" x14ac:dyDescent="0.25">
      <c r="B68" s="60"/>
      <c r="C68" s="41" t="s">
        <v>25</v>
      </c>
      <c r="D68" s="3"/>
      <c r="E68" s="4">
        <v>309.48</v>
      </c>
      <c r="F68" s="4">
        <f t="shared" si="2"/>
        <v>309.48</v>
      </c>
      <c r="G68" s="19">
        <f t="shared" si="1"/>
        <v>1.7188598829278025E-4</v>
      </c>
    </row>
    <row r="69" spans="2:7" ht="14.25" thickTop="1" thickBot="1" x14ac:dyDescent="0.25">
      <c r="B69" s="60"/>
      <c r="C69" s="41" t="s">
        <v>27</v>
      </c>
      <c r="D69" s="3"/>
      <c r="E69" s="4">
        <v>826.24</v>
      </c>
      <c r="F69" s="4">
        <f t="shared" si="2"/>
        <v>826.24</v>
      </c>
      <c r="G69" s="19">
        <f t="shared" ref="G69:G74" si="3">F69/$F$79</f>
        <v>4.5889582191749627E-4</v>
      </c>
    </row>
    <row r="70" spans="2:7" ht="14.25" thickTop="1" thickBot="1" x14ac:dyDescent="0.25">
      <c r="B70" s="60"/>
      <c r="C70" s="41" t="s">
        <v>30</v>
      </c>
      <c r="D70" s="3"/>
      <c r="E70" s="4">
        <v>854.48</v>
      </c>
      <c r="F70" s="4">
        <f t="shared" si="2"/>
        <v>854.48</v>
      </c>
      <c r="G70" s="19">
        <f t="shared" si="3"/>
        <v>4.7458039057908383E-4</v>
      </c>
    </row>
    <row r="71" spans="2:7" ht="14.25" thickTop="1" thickBot="1" x14ac:dyDescent="0.25">
      <c r="B71" s="60"/>
      <c r="C71" s="41" t="s">
        <v>34</v>
      </c>
      <c r="D71" s="3"/>
      <c r="E71" s="4">
        <v>91.38</v>
      </c>
      <c r="F71" s="4">
        <f t="shared" si="2"/>
        <v>91.38</v>
      </c>
      <c r="G71" s="19">
        <f t="shared" si="3"/>
        <v>5.0752687120958565E-5</v>
      </c>
    </row>
    <row r="72" spans="2:7" ht="14.25" thickTop="1" thickBot="1" x14ac:dyDescent="0.25">
      <c r="B72" s="60"/>
      <c r="C72" s="41" t="s">
        <v>49</v>
      </c>
      <c r="D72" s="3"/>
      <c r="E72" s="4">
        <v>48087.53</v>
      </c>
      <c r="F72" s="4">
        <f t="shared" si="2"/>
        <v>48087.53</v>
      </c>
      <c r="G72" s="19">
        <f t="shared" si="3"/>
        <v>2.6707937891329709E-2</v>
      </c>
    </row>
    <row r="73" spans="2:7" ht="14.25" thickTop="1" thickBot="1" x14ac:dyDescent="0.25">
      <c r="B73" s="60"/>
      <c r="C73" s="41" t="s">
        <v>50</v>
      </c>
      <c r="D73" s="3"/>
      <c r="E73" s="4">
        <v>31038.1</v>
      </c>
      <c r="F73" s="4">
        <f t="shared" si="2"/>
        <v>31038.1</v>
      </c>
      <c r="G73" s="19">
        <f t="shared" si="3"/>
        <v>1.723864060110554E-2</v>
      </c>
    </row>
    <row r="74" spans="2:7" ht="14.25" thickTop="1" thickBot="1" x14ac:dyDescent="0.25">
      <c r="B74" s="60"/>
      <c r="C74" s="14" t="s">
        <v>104</v>
      </c>
      <c r="D74" s="15">
        <v>94259.11</v>
      </c>
      <c r="E74" s="16">
        <v>42266.25</v>
      </c>
      <c r="F74" s="16">
        <f t="shared" si="2"/>
        <v>136525.35999999999</v>
      </c>
      <c r="G74" s="47">
        <f t="shared" si="3"/>
        <v>7.5826536224077826E-2</v>
      </c>
    </row>
    <row r="75" spans="2:7" ht="14.25" thickTop="1" thickBot="1" x14ac:dyDescent="0.25">
      <c r="B75" s="60"/>
      <c r="C75" s="14" t="s">
        <v>56</v>
      </c>
      <c r="D75" s="15">
        <v>114996</v>
      </c>
      <c r="E75" s="16"/>
      <c r="F75" s="16">
        <f t="shared" si="2"/>
        <v>114996</v>
      </c>
      <c r="G75" s="47">
        <f>F75/$F$79</f>
        <v>6.3869074284983063E-2</v>
      </c>
    </row>
    <row r="76" spans="2:7" ht="14.25" thickTop="1" thickBot="1" x14ac:dyDescent="0.25">
      <c r="B76" s="60"/>
      <c r="C76" s="41" t="s">
        <v>63</v>
      </c>
      <c r="D76" s="3"/>
      <c r="E76" s="4">
        <v>2184.9899999999998</v>
      </c>
      <c r="F76" s="4">
        <f t="shared" si="2"/>
        <v>2184.9899999999998</v>
      </c>
      <c r="G76" s="19">
        <f t="shared" ref="G76:G78" si="4">F76/$F$79</f>
        <v>1.213549067984496E-3</v>
      </c>
    </row>
    <row r="77" spans="2:7" ht="14.25" thickTop="1" thickBot="1" x14ac:dyDescent="0.25">
      <c r="B77" s="60"/>
      <c r="C77" s="41" t="s">
        <v>75</v>
      </c>
      <c r="D77" s="3"/>
      <c r="E77" s="4">
        <v>4005.35</v>
      </c>
      <c r="F77" s="4">
        <f t="shared" si="2"/>
        <v>4005.35</v>
      </c>
      <c r="G77" s="19">
        <f t="shared" si="4"/>
        <v>2.2245816957751304E-3</v>
      </c>
    </row>
    <row r="78" spans="2:7" ht="14.25" thickTop="1" thickBot="1" x14ac:dyDescent="0.25">
      <c r="B78" s="60"/>
      <c r="C78" s="41" t="s">
        <v>78</v>
      </c>
      <c r="D78" s="3"/>
      <c r="E78" s="4">
        <v>282.24</v>
      </c>
      <c r="F78" s="4">
        <f t="shared" si="2"/>
        <v>282.24</v>
      </c>
      <c r="G78" s="19">
        <f t="shared" si="4"/>
        <v>1.5675682220419508E-4</v>
      </c>
    </row>
    <row r="79" spans="2:7" ht="13.5" thickTop="1" x14ac:dyDescent="0.2">
      <c r="B79" s="45"/>
      <c r="C79" s="20"/>
      <c r="D79" s="6">
        <v>1463009.07</v>
      </c>
      <c r="E79" s="7">
        <v>337486.73</v>
      </c>
      <c r="F79" s="7">
        <f t="shared" si="2"/>
        <v>1800495.8</v>
      </c>
      <c r="G79" s="36">
        <f>SUM(G4:G78)</f>
        <v>1.0000000000000007</v>
      </c>
    </row>
  </sheetData>
  <mergeCells count="3">
    <mergeCell ref="B4:B60"/>
    <mergeCell ref="B61:B78"/>
    <mergeCell ref="B1:G1"/>
  </mergeCells>
  <conditionalFormatting sqref="G4:G78">
    <cfRule type="cellIs" dxfId="6" priority="1" operator="greaterThan">
      <formula>0.0499</formula>
    </cfRule>
  </conditionalFormatting>
  <hyperlinks>
    <hyperlink ref="B1:D1" location="'NATUREZA DE DESPESA'!A1" display="DEMONSTRAÇÃO DE DESPESAS DE CUSTEIO EMPENHADAS E PAGAS IFFAR JULHO DE 2019"/>
    <hyperlink ref="B1:F1" location="ANUAL!A1" display="DEMONSTRAÇÃO DE DESPESAS COM INVESTIMENTO"/>
    <hyperlink ref="B1:G1" location="'2º Trimestre'!A1" display="Relatório de Despesas Liquidadas - 2º Trimestre de 2019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2º Trimestre</vt:lpstr>
      <vt:lpstr>Despesas Correntes</vt:lpstr>
      <vt:lpstr>Folha</vt:lpstr>
      <vt:lpstr>Investimentos</vt:lpstr>
      <vt:lpstr>Reitoria</vt:lpstr>
      <vt:lpstr>Santo Augusto</vt:lpstr>
      <vt:lpstr>Alegrete</vt:lpstr>
      <vt:lpstr>São Vicente do Sul</vt:lpstr>
      <vt:lpstr>Júlio de Castilhos</vt:lpstr>
      <vt:lpstr>São Borja</vt:lpstr>
      <vt:lpstr>Santa Rosa</vt:lpstr>
      <vt:lpstr>Panambi</vt:lpstr>
      <vt:lpstr>Jaguari</vt:lpstr>
      <vt:lpstr>Santo Ângelo</vt:lpstr>
      <vt:lpstr>Frederico Westphalen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leonardo.dorneles</dc:creator>
  <cp:lastModifiedBy>leonardo.dorneles</cp:lastModifiedBy>
  <dcterms:created xsi:type="dcterms:W3CDTF">2019-09-24T17:25:12Z</dcterms:created>
  <dcterms:modified xsi:type="dcterms:W3CDTF">2019-10-07T19:43:07Z</dcterms:modified>
</cp:coreProperties>
</file>